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O90" i="1" l="1"/>
  <c r="N90" i="1"/>
  <c r="M90" i="1"/>
  <c r="L90" i="1"/>
  <c r="K90" i="1"/>
  <c r="J90" i="1"/>
  <c r="I90" i="1"/>
  <c r="H90" i="1"/>
  <c r="G90" i="1"/>
  <c r="F90" i="1"/>
  <c r="E90" i="1"/>
  <c r="D90" i="1"/>
  <c r="P90" i="1" s="1"/>
  <c r="O89" i="1"/>
  <c r="N89" i="1"/>
  <c r="M89" i="1"/>
  <c r="L89" i="1"/>
  <c r="K89" i="1"/>
  <c r="J89" i="1"/>
  <c r="I89" i="1"/>
  <c r="H89" i="1"/>
  <c r="G89" i="1"/>
  <c r="F89" i="1"/>
  <c r="E89" i="1"/>
  <c r="D89" i="1"/>
  <c r="P89" i="1" s="1"/>
  <c r="O88" i="1"/>
  <c r="N88" i="1"/>
  <c r="M88" i="1"/>
  <c r="L88" i="1"/>
  <c r="K88" i="1"/>
  <c r="J88" i="1"/>
  <c r="I88" i="1"/>
  <c r="H88" i="1"/>
  <c r="G88" i="1"/>
  <c r="F88" i="1"/>
  <c r="E88" i="1"/>
  <c r="D88" i="1"/>
  <c r="P88" i="1" s="1"/>
  <c r="O87" i="1"/>
  <c r="N87" i="1"/>
  <c r="M87" i="1"/>
  <c r="L87" i="1"/>
  <c r="K87" i="1"/>
  <c r="J87" i="1"/>
  <c r="I87" i="1"/>
  <c r="H87" i="1"/>
  <c r="G87" i="1"/>
  <c r="F87" i="1"/>
  <c r="E87" i="1"/>
  <c r="D87" i="1"/>
  <c r="P87" i="1" s="1"/>
  <c r="O85" i="1"/>
  <c r="N85" i="1"/>
  <c r="M85" i="1"/>
  <c r="L85" i="1"/>
  <c r="K85" i="1"/>
  <c r="J85" i="1"/>
  <c r="I85" i="1"/>
  <c r="H85" i="1"/>
  <c r="G85" i="1"/>
  <c r="F85" i="1"/>
  <c r="E85" i="1"/>
  <c r="D85" i="1"/>
  <c r="P85" i="1" s="1"/>
  <c r="O84" i="1"/>
  <c r="N84" i="1"/>
  <c r="M84" i="1"/>
  <c r="L84" i="1"/>
  <c r="K84" i="1"/>
  <c r="J84" i="1"/>
  <c r="I84" i="1"/>
  <c r="H84" i="1"/>
  <c r="G84" i="1"/>
  <c r="F84" i="1"/>
  <c r="E84" i="1"/>
  <c r="D84" i="1"/>
  <c r="P84" i="1" s="1"/>
  <c r="O81" i="1"/>
  <c r="N81" i="1"/>
  <c r="M81" i="1"/>
  <c r="L81" i="1"/>
  <c r="K81" i="1"/>
  <c r="J81" i="1"/>
  <c r="I81" i="1"/>
  <c r="H81" i="1"/>
  <c r="G81" i="1"/>
  <c r="F81" i="1"/>
  <c r="E81" i="1"/>
  <c r="D81" i="1"/>
  <c r="P81" i="1" s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O78" i="1"/>
  <c r="N78" i="1"/>
  <c r="M78" i="1"/>
  <c r="L78" i="1"/>
  <c r="K78" i="1"/>
  <c r="J78" i="1"/>
  <c r="I78" i="1"/>
  <c r="H78" i="1"/>
  <c r="G78" i="1"/>
  <c r="F78" i="1"/>
  <c r="E78" i="1"/>
  <c r="D78" i="1"/>
  <c r="P78" i="1" s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O75" i="1"/>
  <c r="N75" i="1"/>
  <c r="M75" i="1"/>
  <c r="L75" i="1"/>
  <c r="K75" i="1"/>
  <c r="J75" i="1"/>
  <c r="I75" i="1"/>
  <c r="H75" i="1"/>
  <c r="G75" i="1"/>
  <c r="F75" i="1"/>
  <c r="E75" i="1"/>
  <c r="D75" i="1"/>
  <c r="P75" i="1" s="1"/>
  <c r="P73" i="1"/>
  <c r="P72" i="1"/>
  <c r="P71" i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P69" i="1"/>
  <c r="P68" i="1"/>
  <c r="P67" i="1"/>
  <c r="P66" i="1"/>
  <c r="P65" i="1"/>
  <c r="P64" i="1"/>
  <c r="P63" i="1"/>
  <c r="P62" i="1" s="1"/>
  <c r="O62" i="1"/>
  <c r="N62" i="1"/>
  <c r="M62" i="1"/>
  <c r="L62" i="1"/>
  <c r="K62" i="1"/>
  <c r="J62" i="1"/>
  <c r="I62" i="1"/>
  <c r="H62" i="1"/>
  <c r="G62" i="1"/>
  <c r="F62" i="1"/>
  <c r="E62" i="1"/>
  <c r="D62" i="1"/>
  <c r="P61" i="1"/>
  <c r="P60" i="1"/>
  <c r="P59" i="1"/>
  <c r="P58" i="1"/>
  <c r="P57" i="1"/>
  <c r="P56" i="1"/>
  <c r="P55" i="1"/>
  <c r="O54" i="1"/>
  <c r="O53" i="1" s="1"/>
  <c r="N54" i="1"/>
  <c r="M54" i="1"/>
  <c r="M53" i="1" s="1"/>
  <c r="L54" i="1"/>
  <c r="K54" i="1"/>
  <c r="K53" i="1" s="1"/>
  <c r="J54" i="1"/>
  <c r="I54" i="1"/>
  <c r="I53" i="1" s="1"/>
  <c r="H54" i="1"/>
  <c r="G54" i="1"/>
  <c r="G53" i="1" s="1"/>
  <c r="F54" i="1"/>
  <c r="E54" i="1"/>
  <c r="E53" i="1" s="1"/>
  <c r="D54" i="1"/>
  <c r="P54" i="1" s="1"/>
  <c r="P53" i="1" s="1"/>
  <c r="N53" i="1"/>
  <c r="L53" i="1"/>
  <c r="J53" i="1"/>
  <c r="H53" i="1"/>
  <c r="F53" i="1"/>
  <c r="D53" i="1"/>
  <c r="P52" i="1"/>
  <c r="P51" i="1"/>
  <c r="P50" i="1"/>
  <c r="P49" i="1"/>
  <c r="P48" i="1"/>
  <c r="P47" i="1"/>
  <c r="P45" i="1" s="1"/>
  <c r="P46" i="1"/>
  <c r="O45" i="1"/>
  <c r="N45" i="1"/>
  <c r="N44" i="1" s="1"/>
  <c r="M45" i="1"/>
  <c r="L45" i="1"/>
  <c r="L44" i="1" s="1"/>
  <c r="K45" i="1"/>
  <c r="J45" i="1"/>
  <c r="J44" i="1" s="1"/>
  <c r="I45" i="1"/>
  <c r="H45" i="1"/>
  <c r="H44" i="1" s="1"/>
  <c r="G45" i="1"/>
  <c r="F45" i="1"/>
  <c r="F44" i="1" s="1"/>
  <c r="E45" i="1"/>
  <c r="D45" i="1"/>
  <c r="D44" i="1" s="1"/>
  <c r="O44" i="1"/>
  <c r="M44" i="1"/>
  <c r="K44" i="1"/>
  <c r="I44" i="1"/>
  <c r="G44" i="1"/>
  <c r="E44" i="1"/>
  <c r="P43" i="1"/>
  <c r="P42" i="1"/>
  <c r="P41" i="1"/>
  <c r="P40" i="1"/>
  <c r="P39" i="1"/>
  <c r="P38" i="1"/>
  <c r="P37" i="1"/>
  <c r="P36" i="1" s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P34" i="1"/>
  <c r="P33" i="1"/>
  <c r="P32" i="1"/>
  <c r="P31" i="1"/>
  <c r="P30" i="1"/>
  <c r="P29" i="1"/>
  <c r="P28" i="1" s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 s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P16" i="1" s="1"/>
  <c r="O15" i="1"/>
  <c r="O86" i="1" s="1"/>
  <c r="N15" i="1"/>
  <c r="N86" i="1" s="1"/>
  <c r="N83" i="1" s="1"/>
  <c r="M15" i="1"/>
  <c r="M86" i="1" s="1"/>
  <c r="L15" i="1"/>
  <c r="L86" i="1" s="1"/>
  <c r="L83" i="1" s="1"/>
  <c r="K15" i="1"/>
  <c r="K86" i="1" s="1"/>
  <c r="J15" i="1"/>
  <c r="J86" i="1" s="1"/>
  <c r="J83" i="1" s="1"/>
  <c r="I15" i="1"/>
  <c r="I86" i="1" s="1"/>
  <c r="H15" i="1"/>
  <c r="H86" i="1" s="1"/>
  <c r="H83" i="1" s="1"/>
  <c r="G15" i="1"/>
  <c r="G86" i="1" s="1"/>
  <c r="F15" i="1"/>
  <c r="F86" i="1" s="1"/>
  <c r="F83" i="1" s="1"/>
  <c r="E15" i="1"/>
  <c r="E86" i="1" s="1"/>
  <c r="D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O13" i="1"/>
  <c r="N13" i="1"/>
  <c r="N12" i="1" s="1"/>
  <c r="N7" i="1" s="1"/>
  <c r="M13" i="1"/>
  <c r="L13" i="1"/>
  <c r="L12" i="1" s="1"/>
  <c r="L7" i="1" s="1"/>
  <c r="K13" i="1"/>
  <c r="J13" i="1"/>
  <c r="J12" i="1" s="1"/>
  <c r="J7" i="1" s="1"/>
  <c r="I13" i="1"/>
  <c r="H13" i="1"/>
  <c r="H12" i="1" s="1"/>
  <c r="H7" i="1" s="1"/>
  <c r="G13" i="1"/>
  <c r="F13" i="1"/>
  <c r="F12" i="1" s="1"/>
  <c r="F7" i="1" s="1"/>
  <c r="E13" i="1"/>
  <c r="D13" i="1"/>
  <c r="P13" i="1" s="1"/>
  <c r="O12" i="1"/>
  <c r="M12" i="1"/>
  <c r="K12" i="1"/>
  <c r="I12" i="1"/>
  <c r="G12" i="1"/>
  <c r="E12" i="1"/>
  <c r="P11" i="1"/>
  <c r="P10" i="1"/>
  <c r="P9" i="1"/>
  <c r="O8" i="1"/>
  <c r="O91" i="1" s="1"/>
  <c r="N8" i="1"/>
  <c r="N91" i="1" s="1"/>
  <c r="M8" i="1"/>
  <c r="M82" i="1" s="1"/>
  <c r="M74" i="1" s="1"/>
  <c r="L8" i="1"/>
  <c r="L91" i="1" s="1"/>
  <c r="K8" i="1"/>
  <c r="K91" i="1" s="1"/>
  <c r="J8" i="1"/>
  <c r="J91" i="1" s="1"/>
  <c r="I8" i="1"/>
  <c r="I82" i="1" s="1"/>
  <c r="I74" i="1" s="1"/>
  <c r="H8" i="1"/>
  <c r="H91" i="1" s="1"/>
  <c r="G8" i="1"/>
  <c r="G91" i="1" s="1"/>
  <c r="F8" i="1"/>
  <c r="F91" i="1" s="1"/>
  <c r="E8" i="1"/>
  <c r="E82" i="1" s="1"/>
  <c r="E74" i="1" s="1"/>
  <c r="D8" i="1"/>
  <c r="D91" i="1" s="1"/>
  <c r="E83" i="1" l="1"/>
  <c r="I83" i="1"/>
  <c r="H74" i="1"/>
  <c r="L74" i="1"/>
  <c r="G83" i="1"/>
  <c r="K83" i="1"/>
  <c r="O83" i="1"/>
  <c r="P44" i="1"/>
  <c r="E7" i="1"/>
  <c r="I7" i="1"/>
  <c r="M7" i="1"/>
  <c r="P8" i="1"/>
  <c r="D12" i="1"/>
  <c r="F82" i="1"/>
  <c r="F74" i="1" s="1"/>
  <c r="J82" i="1"/>
  <c r="J74" i="1" s="1"/>
  <c r="N82" i="1"/>
  <c r="N74" i="1" s="1"/>
  <c r="E91" i="1"/>
  <c r="P91" i="1" s="1"/>
  <c r="I91" i="1"/>
  <c r="M91" i="1"/>
  <c r="M83" i="1" s="1"/>
  <c r="P77" i="1"/>
  <c r="G82" i="1"/>
  <c r="G74" i="1" s="1"/>
  <c r="K82" i="1"/>
  <c r="K74" i="1" s="1"/>
  <c r="O82" i="1"/>
  <c r="O74" i="1" s="1"/>
  <c r="G7" i="1"/>
  <c r="K7" i="1"/>
  <c r="O7" i="1"/>
  <c r="D82" i="1"/>
  <c r="P82" i="1" s="1"/>
  <c r="H82" i="1"/>
  <c r="L82" i="1"/>
  <c r="D86" i="1"/>
  <c r="P12" i="1" l="1"/>
  <c r="D7" i="1"/>
  <c r="P7" i="1" s="1"/>
  <c r="D74" i="1"/>
  <c r="P74" i="1" s="1"/>
  <c r="D83" i="1"/>
  <c r="P86" i="1"/>
  <c r="P83" i="1" s="1"/>
</calcChain>
</file>

<file path=xl/sharedStrings.xml><?xml version="1.0" encoding="utf-8"?>
<sst xmlns="http://schemas.openxmlformats.org/spreadsheetml/2006/main" count="220" uniqueCount="96">
  <si>
    <t>тыс.м3</t>
  </si>
  <si>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</si>
  <si>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</si>
  <si>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</si>
  <si>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</si>
  <si>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</si>
  <si>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</si>
  <si>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</si>
  <si>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</si>
  <si>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</si>
  <si>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</si>
  <si>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</si>
  <si>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</si>
  <si>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</si>
  <si>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</si>
  <si>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</si>
  <si>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1.</t>
  </si>
  <si>
    <t>Населенние</t>
  </si>
  <si>
    <t>1.1</t>
  </si>
  <si>
    <t>Населенние (АО, договорное население)</t>
  </si>
  <si>
    <t xml:space="preserve">8 группа </t>
  </si>
  <si>
    <t>1.2</t>
  </si>
  <si>
    <t>Религиозные организации</t>
  </si>
  <si>
    <t>1.3</t>
  </si>
  <si>
    <t>Котельные, находящиеся в собственности жильцов</t>
  </si>
  <si>
    <t>2.</t>
  </si>
  <si>
    <t xml:space="preserve">Бюджет ВСЕГО </t>
  </si>
  <si>
    <t>2.1</t>
  </si>
  <si>
    <t>свыше 500 млн. м3 в год</t>
  </si>
  <si>
    <t xml:space="preserve">1 группа </t>
  </si>
  <si>
    <t>2.2</t>
  </si>
  <si>
    <t>от 100 до 500 млн. м3 в год включительно</t>
  </si>
  <si>
    <t xml:space="preserve">2 группа </t>
  </si>
  <si>
    <t>2.3</t>
  </si>
  <si>
    <t>от 10 до 100 млн. м3 в год включительно</t>
  </si>
  <si>
    <t xml:space="preserve">3 группа </t>
  </si>
  <si>
    <t>2.4</t>
  </si>
  <si>
    <t>от 1 до 10 млн. м3 в год включительно</t>
  </si>
  <si>
    <t xml:space="preserve">4 группа </t>
  </si>
  <si>
    <t>2.5</t>
  </si>
  <si>
    <t>от 0,1 до 1 млн. м3 включительно</t>
  </si>
  <si>
    <t xml:space="preserve">5 группа </t>
  </si>
  <si>
    <t>2.6</t>
  </si>
  <si>
    <t>от 0,01 до 0,1 млн. м3 в год включительно</t>
  </si>
  <si>
    <t xml:space="preserve">6 группа </t>
  </si>
  <si>
    <t>2.7</t>
  </si>
  <si>
    <t>до 0,01 млн. м3 в год  включительно</t>
  </si>
  <si>
    <t xml:space="preserve">7 группа </t>
  </si>
  <si>
    <t>ЧФ МО РФ</t>
  </si>
  <si>
    <t>Бюджет прочие</t>
  </si>
  <si>
    <t>3.</t>
  </si>
  <si>
    <t>Вечный огонь</t>
  </si>
  <si>
    <t>3.1</t>
  </si>
  <si>
    <t>3.2</t>
  </si>
  <si>
    <t>3.3</t>
  </si>
  <si>
    <t>3.4</t>
  </si>
  <si>
    <t>3.5</t>
  </si>
  <si>
    <t>3.6</t>
  </si>
  <si>
    <t>3.7</t>
  </si>
  <si>
    <t>4.</t>
  </si>
  <si>
    <t>Предприятия ТКЭ, ВСЕГО</t>
  </si>
  <si>
    <t xml:space="preserve">в т.ч. через ПАО "Севастопольгаз" </t>
  </si>
  <si>
    <t>4.1</t>
  </si>
  <si>
    <t>4.2</t>
  </si>
  <si>
    <t>4.3</t>
  </si>
  <si>
    <t>4.4</t>
  </si>
  <si>
    <t>4.5</t>
  </si>
  <si>
    <t>4.6</t>
  </si>
  <si>
    <t>4.7</t>
  </si>
  <si>
    <t>5.</t>
  </si>
  <si>
    <t>Промышленность ВСЕГО</t>
  </si>
  <si>
    <t>в т.ч. через КРП "Черноморнефтегаз"</t>
  </si>
  <si>
    <t>5.1</t>
  </si>
  <si>
    <t>5.2</t>
  </si>
  <si>
    <t>5.3</t>
  </si>
  <si>
    <t>5.4</t>
  </si>
  <si>
    <t>5.5</t>
  </si>
  <si>
    <t>5.6</t>
  </si>
  <si>
    <t>5.7</t>
  </si>
  <si>
    <t>6.</t>
  </si>
  <si>
    <t>ПАО "Севастопольгаз":</t>
  </si>
  <si>
    <t>6.1</t>
  </si>
  <si>
    <t>Газ на технологические нужды</t>
  </si>
  <si>
    <t>6.2</t>
  </si>
  <si>
    <t>Газ на технологические потери</t>
  </si>
  <si>
    <t>6.3</t>
  </si>
  <si>
    <t>Газ на собственные нужды всего</t>
  </si>
  <si>
    <t>Объем протранспортированного ПГ</t>
  </si>
  <si>
    <t>население, крышные котельные,ро</t>
  </si>
  <si>
    <t>Объєм поставленого природного газа</t>
  </si>
  <si>
    <t>население, крышные котельные</t>
  </si>
  <si>
    <t>Приложение №4</t>
  </si>
  <si>
    <t>к приказу ФАС России от 18.01.2019 г № 38/19</t>
  </si>
  <si>
    <t>Форма 6</t>
  </si>
  <si>
    <t>2024 год</t>
  </si>
  <si>
    <t xml:space="preserve">Информация о плановых показателях на 2024 год по ПАО "Севастопольгаз" с помесячной детализацией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</si>
</sst>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-* #,##0.00_р_._-;\-* #,##0.00_р_._-;_-* &quot;-&quot;??_р_._-;_-@_-"/>
    <numFmt numFmtId="166" formatCode="_-* #,##0.000_р_._-;\-* #,##0.000_р_._-;_-* &quot;-&quot;??_р_._-;_-@_-"/>
    <numFmt numFmtId="167" formatCode="[$-419]mmmm\ yyyy;@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49" fontId="3" fillId="0" borderId="0" xfId="1" applyNumberFormat="1" applyFont="1" applyFill="1" applyBorder="1" applyAlignment="1">
      <alignment horizontal="center" vertical="center"/>
    </xf>
    <xf numFmtId="165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165" fontId="3" fillId="0" borderId="0" xfId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4" xfId="1" applyNumberFormat="1" applyFont="1" applyFill="1" applyBorder="1" applyAlignment="1" applyProtection="1">
      <alignment horizontal="left" vertical="center" wrapText="1"/>
      <protection locked="0"/>
    </xf>
    <xf numFmtId="168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2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 applyProtection="1">
      <alignment horizontal="center" vertical="center"/>
    </xf>
    <xf numFmtId="49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8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8" xfId="2" applyNumberFormat="1" applyFont="1" applyFill="1" applyBorder="1" applyAlignment="1" applyProtection="1">
      <alignment horizontal="center" vertical="center"/>
    </xf>
    <xf numFmtId="49" fontId="6" fillId="4" borderId="9" xfId="1" applyNumberFormat="1" applyFont="1" applyFill="1" applyBorder="1" applyAlignment="1" applyProtection="1">
      <alignment horizontal="left" vertical="center" wrapText="1" indent="2"/>
      <protection locked="0"/>
    </xf>
    <xf numFmtId="168" fontId="4" fillId="0" borderId="2" xfId="1" applyNumberFormat="1" applyFont="1" applyFill="1" applyBorder="1" applyAlignment="1" applyProtection="1">
      <alignment vertical="center" wrapText="1"/>
      <protection locked="0"/>
    </xf>
    <xf numFmtId="168" fontId="6" fillId="4" borderId="2" xfId="0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49" fontId="6" fillId="4" borderId="11" xfId="1" applyNumberFormat="1" applyFont="1" applyFill="1" applyBorder="1" applyAlignment="1" applyProtection="1">
      <alignment horizontal="left" vertical="center" wrapText="1" indent="2"/>
      <protection locked="0"/>
    </xf>
    <xf numFmtId="168" fontId="4" fillId="0" borderId="1" xfId="1" applyNumberFormat="1" applyFont="1" applyFill="1" applyBorder="1" applyAlignment="1" applyProtection="1">
      <alignment vertical="center" wrapText="1"/>
      <protection locked="0"/>
    </xf>
    <xf numFmtId="168" fontId="6" fillId="4" borderId="1" xfId="0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/>
    </xf>
    <xf numFmtId="168" fontId="4" fillId="3" borderId="7" xfId="1" applyNumberFormat="1" applyFont="1" applyFill="1" applyBorder="1" applyAlignment="1" applyProtection="1">
      <alignment vertical="center" wrapText="1"/>
      <protection locked="0"/>
    </xf>
    <xf numFmtId="168" fontId="6" fillId="4" borderId="2" xfId="0" applyNumberFormat="1" applyFont="1" applyFill="1" applyBorder="1" applyAlignment="1">
      <alignment horizontal="left" vertical="center" wrapText="1" indent="3"/>
    </xf>
    <xf numFmtId="164" fontId="6" fillId="3" borderId="2" xfId="2" applyNumberFormat="1" applyFont="1" applyFill="1" applyBorder="1" applyAlignment="1" applyProtection="1">
      <alignment horizontal="center" vertical="center"/>
    </xf>
    <xf numFmtId="164" fontId="6" fillId="3" borderId="10" xfId="2" applyNumberFormat="1" applyFont="1" applyFill="1" applyBorder="1" applyAlignment="1" applyProtection="1">
      <alignment horizontal="center" vertical="center"/>
    </xf>
    <xf numFmtId="166" fontId="4" fillId="2" borderId="9" xfId="1" applyNumberFormat="1" applyFont="1" applyFill="1" applyBorder="1" applyAlignment="1" applyProtection="1">
      <alignment horizontal="left" vertical="center" wrapText="1" indent="5"/>
      <protection locked="0"/>
    </xf>
    <xf numFmtId="168" fontId="4" fillId="2" borderId="2" xfId="1" applyNumberFormat="1" applyFont="1" applyFill="1" applyBorder="1" applyAlignment="1" applyProtection="1">
      <alignment horizontal="left" vertical="center" wrapText="1" indent="5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2" applyNumberFormat="1" applyFont="1" applyFill="1" applyBorder="1" applyAlignment="1" applyProtection="1">
      <alignment horizontal="center" vertical="center"/>
    </xf>
    <xf numFmtId="49" fontId="6" fillId="4" borderId="12" xfId="1" applyNumberFormat="1" applyFont="1" applyFill="1" applyBorder="1" applyAlignment="1" applyProtection="1">
      <alignment horizontal="left" vertical="center" wrapText="1" indent="2"/>
      <protection locked="0"/>
    </xf>
    <xf numFmtId="168" fontId="6" fillId="4" borderId="13" xfId="0" applyNumberFormat="1" applyFont="1" applyFill="1" applyBorder="1" applyAlignment="1">
      <alignment horizontal="left" vertical="center" wrapText="1" indent="3"/>
    </xf>
    <xf numFmtId="168" fontId="6" fillId="4" borderId="13" xfId="0" applyNumberFormat="1" applyFont="1" applyFill="1" applyBorder="1" applyAlignment="1">
      <alignment horizontal="center" vertical="center" wrapText="1"/>
    </xf>
    <xf numFmtId="164" fontId="6" fillId="0" borderId="13" xfId="2" applyNumberFormat="1" applyFont="1" applyFill="1" applyBorder="1" applyAlignment="1" applyProtection="1">
      <alignment horizontal="center" vertical="center"/>
    </xf>
    <xf numFmtId="164" fontId="6" fillId="3" borderId="14" xfId="2" applyNumberFormat="1" applyFont="1" applyFill="1" applyBorder="1" applyAlignment="1" applyProtection="1">
      <alignment horizontal="center" vertical="center"/>
    </xf>
    <xf numFmtId="49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16" xfId="1" applyNumberFormat="1" applyFont="1" applyFill="1" applyBorder="1" applyAlignment="1" applyProtection="1">
      <alignment vertical="center" wrapText="1"/>
      <protection locked="0"/>
    </xf>
    <xf numFmtId="164" fontId="4" fillId="3" borderId="16" xfId="2" applyNumberFormat="1" applyFont="1" applyFill="1" applyBorder="1" applyAlignment="1" applyProtection="1">
      <alignment horizontal="center" vertical="center"/>
    </xf>
    <xf numFmtId="164" fontId="4" fillId="3" borderId="17" xfId="2" applyNumberFormat="1" applyFont="1" applyFill="1" applyBorder="1" applyAlignment="1" applyProtection="1">
      <alignment horizontal="center" vertical="center"/>
    </xf>
    <xf numFmtId="49" fontId="6" fillId="2" borderId="9" xfId="1" applyNumberFormat="1" applyFont="1" applyFill="1" applyBorder="1" applyAlignment="1" applyProtection="1">
      <alignment horizontal="left" vertical="center" wrapText="1" indent="2"/>
      <protection locked="0"/>
    </xf>
    <xf numFmtId="168" fontId="6" fillId="2" borderId="2" xfId="0" applyNumberFormat="1" applyFont="1" applyFill="1" applyBorder="1" applyAlignment="1">
      <alignment horizontal="left" vertical="center" wrapText="1" indent="3"/>
    </xf>
    <xf numFmtId="168" fontId="6" fillId="2" borderId="2" xfId="0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/>
    </xf>
    <xf numFmtId="49" fontId="4" fillId="2" borderId="9" xfId="1" applyNumberFormat="1" applyFont="1" applyFill="1" applyBorder="1" applyAlignment="1" applyProtection="1">
      <alignment horizontal="left" vertical="center" wrapText="1" indent="5"/>
      <protection locked="0"/>
    </xf>
    <xf numFmtId="168" fontId="4" fillId="4" borderId="2" xfId="1" applyNumberFormat="1" applyFont="1" applyFill="1" applyBorder="1" applyAlignment="1" applyProtection="1">
      <alignment horizontal="left" vertical="center" wrapText="1" indent="2"/>
      <protection locked="0"/>
    </xf>
    <xf numFmtId="168" fontId="4" fillId="4" borderId="13" xfId="1" applyNumberFormat="1" applyFont="1" applyFill="1" applyBorder="1" applyAlignment="1" applyProtection="1">
      <alignment horizontal="left" vertical="center" wrapText="1" indent="2"/>
      <protection locked="0"/>
    </xf>
    <xf numFmtId="49" fontId="4" fillId="3" borderId="6" xfId="1" applyNumberFormat="1" applyFont="1" applyFill="1" applyBorder="1" applyAlignment="1" applyProtection="1">
      <alignment vertical="center" wrapText="1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left" vertical="center" wrapText="1" indent="2"/>
      <protection locked="0"/>
    </xf>
    <xf numFmtId="168" fontId="6" fillId="0" borderId="2" xfId="0" applyNumberFormat="1" applyFont="1" applyFill="1" applyBorder="1" applyAlignment="1">
      <alignment horizontal="left" vertical="center" wrapText="1" indent="3"/>
    </xf>
    <xf numFmtId="168" fontId="6" fillId="0" borderId="2" xfId="0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left" vertical="center" wrapText="1" indent="2"/>
      <protection locked="0"/>
    </xf>
    <xf numFmtId="168" fontId="6" fillId="0" borderId="13" xfId="0" applyNumberFormat="1" applyFont="1" applyFill="1" applyBorder="1" applyAlignment="1">
      <alignment horizontal="left" vertical="center" wrapText="1" indent="3"/>
    </xf>
    <xf numFmtId="168" fontId="6" fillId="0" borderId="13" xfId="0" applyNumberFormat="1" applyFont="1" applyFill="1" applyBorder="1" applyAlignment="1">
      <alignment horizontal="center" vertical="center" wrapText="1"/>
    </xf>
    <xf numFmtId="164" fontId="6" fillId="3" borderId="13" xfId="2" applyNumberFormat="1" applyFont="1" applyFill="1" applyBorder="1" applyAlignment="1" applyProtection="1">
      <alignment horizontal="center" vertical="center"/>
    </xf>
    <xf numFmtId="49" fontId="7" fillId="4" borderId="9" xfId="1" applyNumberFormat="1" applyFont="1" applyFill="1" applyBorder="1" applyAlignment="1" applyProtection="1">
      <alignment horizontal="left" vertical="center" wrapText="1" indent="2"/>
      <protection locked="0"/>
    </xf>
    <xf numFmtId="49" fontId="7" fillId="4" borderId="12" xfId="1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8" fillId="0" borderId="0" xfId="1" applyFont="1" applyFill="1" applyBorder="1" applyAlignment="1">
      <alignment horizontal="center" vertical="center"/>
    </xf>
  </cellXfs>
  <cellStyles count="3">
    <cellStyle name="Обычный" xfId="0" builtinId="0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67" workbookViewId="0">
      <selection activeCell="H20" sqref="H20"/>
    </sheetView>
  </sheetViews>
  <sheetFormatPr defaultRowHeight="15" x14ac:dyDescent="0.25"/>
  <cols>
    <col min="1" max="1" width="8" customWidth="1"/>
    <col min="2" max="2" width="44.85546875" customWidth="1"/>
    <col min="3" max="3" width="11.7109375" customWidth="1"/>
    <col min="4" max="16" width="14.85546875" customWidth="1"/>
  </cols>
  <sheetData>
    <row r="1" spans="1:16" x14ac:dyDescent="0.25">
      <c r="N1" s="1" t="s">
        <v>91</v>
      </c>
    </row>
    <row r="2" spans="1:16" ht="33" customHeight="1" x14ac:dyDescent="0.25">
      <c r="N2" s="67" t="s">
        <v>92</v>
      </c>
      <c r="O2" s="67"/>
    </row>
    <row r="3" spans="1:16" ht="18.75" customHeight="1" x14ac:dyDescent="0.25">
      <c r="N3" s="66" t="s">
        <v>93</v>
      </c>
      <c r="O3" s="66"/>
    </row>
    <row r="4" spans="1:16" ht="18.75" x14ac:dyDescent="0.25">
      <c r="A4" s="68" t="s">
        <v>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2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6" t="s">
        <v>0</v>
      </c>
    </row>
    <row r="6" spans="1:16" ht="41.25" customHeight="1" thickBot="1" x14ac:dyDescent="0.3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94</v>
      </c>
    </row>
    <row r="7" spans="1:16" ht="30" customHeight="1" thickBot="1" x14ac:dyDescent="0.3">
      <c r="A7" s="10"/>
      <c r="B7" s="11" t="s">
        <v>15</v>
      </c>
      <c r="C7" s="12"/>
      <c r="D7" s="13">
        <f t="shared" ref="D7:O7" si="0">D8+D12+D36+D44+D53+D70</f>
        <v>43695.293333333328</v>
      </c>
      <c r="E7" s="13">
        <f t="shared" si="0"/>
        <v>40781.328333333338</v>
      </c>
      <c r="F7" s="13">
        <f t="shared" si="0"/>
        <v>41928.480333333333</v>
      </c>
      <c r="G7" s="13">
        <f t="shared" si="0"/>
        <v>23902.800333333336</v>
      </c>
      <c r="H7" s="13">
        <f t="shared" si="0"/>
        <v>7039.3046666666669</v>
      </c>
      <c r="I7" s="13">
        <f t="shared" si="0"/>
        <v>4558.3393333333333</v>
      </c>
      <c r="J7" s="13">
        <f t="shared" si="0"/>
        <v>4301.5166666666664</v>
      </c>
      <c r="K7" s="13">
        <f t="shared" si="0"/>
        <v>4235.6440000000002</v>
      </c>
      <c r="L7" s="13">
        <f t="shared" si="0"/>
        <v>4929.1899999999996</v>
      </c>
      <c r="M7" s="13">
        <f t="shared" si="0"/>
        <v>12998.409999999998</v>
      </c>
      <c r="N7" s="13">
        <f t="shared" si="0"/>
        <v>30844.064000000002</v>
      </c>
      <c r="O7" s="13">
        <f t="shared" si="0"/>
        <v>38079.181666666664</v>
      </c>
      <c r="P7" s="14">
        <f>SUM(D7:O7)</f>
        <v>257293.55266666671</v>
      </c>
    </row>
    <row r="8" spans="1:16" ht="21.75" customHeight="1" x14ac:dyDescent="0.25">
      <c r="A8" s="15" t="s">
        <v>16</v>
      </c>
      <c r="B8" s="16" t="s">
        <v>17</v>
      </c>
      <c r="C8" s="17"/>
      <c r="D8" s="18">
        <f>D9+D10+D11</f>
        <v>16097.267999999998</v>
      </c>
      <c r="E8" s="18">
        <f t="shared" ref="E8:O8" si="1">E9+E10+E11</f>
        <v>15042.446000000002</v>
      </c>
      <c r="F8" s="18">
        <f t="shared" si="1"/>
        <v>14976.707666666665</v>
      </c>
      <c r="G8" s="18">
        <f t="shared" si="1"/>
        <v>9958.7099999999991</v>
      </c>
      <c r="H8" s="18">
        <f t="shared" si="1"/>
        <v>5533.386333333332</v>
      </c>
      <c r="I8" s="18">
        <f t="shared" si="1"/>
        <v>3252.2189999999996</v>
      </c>
      <c r="J8" s="18">
        <f t="shared" si="1"/>
        <v>2901.9479999999994</v>
      </c>
      <c r="K8" s="18">
        <f t="shared" si="1"/>
        <v>2909.9983333333334</v>
      </c>
      <c r="L8" s="18">
        <f t="shared" si="1"/>
        <v>3512.1776666666665</v>
      </c>
      <c r="M8" s="18">
        <f t="shared" si="1"/>
        <v>8003.4903333333332</v>
      </c>
      <c r="N8" s="18">
        <f t="shared" si="1"/>
        <v>10345.231666666667</v>
      </c>
      <c r="O8" s="18">
        <f t="shared" si="1"/>
        <v>14240.245999999999</v>
      </c>
      <c r="P8" s="19">
        <f>SUM(D8:O8)</f>
        <v>106773.82900000001</v>
      </c>
    </row>
    <row r="9" spans="1:16" ht="19.5" customHeight="1" x14ac:dyDescent="0.25">
      <c r="A9" s="20" t="s">
        <v>18</v>
      </c>
      <c r="B9" s="21" t="s">
        <v>19</v>
      </c>
      <c r="C9" s="22" t="s">
        <v>20</v>
      </c>
      <c r="D9" s="23">
        <v>15736.216666666665</v>
      </c>
      <c r="E9" s="23">
        <v>14694.659333333335</v>
      </c>
      <c r="F9" s="23">
        <v>14628.586666666664</v>
      </c>
      <c r="G9" s="23">
        <v>9738.3093333333327</v>
      </c>
      <c r="H9" s="23">
        <v>5466.5109999999995</v>
      </c>
      <c r="I9" s="23">
        <v>3214.7129999999997</v>
      </c>
      <c r="J9" s="23">
        <v>2868.5946666666664</v>
      </c>
      <c r="K9" s="23">
        <v>2882.0803333333333</v>
      </c>
      <c r="L9" s="23">
        <v>3480.1083333333331</v>
      </c>
      <c r="M9" s="23">
        <v>7928.7119999999995</v>
      </c>
      <c r="N9" s="23">
        <v>10106.528666666667</v>
      </c>
      <c r="O9" s="23">
        <v>13916.508333333331</v>
      </c>
      <c r="P9" s="24">
        <f>SUM(D9:G9,H9:O9)</f>
        <v>104661.52833333334</v>
      </c>
    </row>
    <row r="10" spans="1:16" ht="19.5" customHeight="1" x14ac:dyDescent="0.25">
      <c r="A10" s="20" t="s">
        <v>21</v>
      </c>
      <c r="B10" s="21" t="s">
        <v>22</v>
      </c>
      <c r="C10" s="22" t="s">
        <v>20</v>
      </c>
      <c r="D10" s="23">
        <v>13.332333333333333</v>
      </c>
      <c r="E10" s="23">
        <v>17.979666666666667</v>
      </c>
      <c r="F10" s="23">
        <v>15.698333333333332</v>
      </c>
      <c r="G10" s="23">
        <v>10.948666666666666</v>
      </c>
      <c r="H10" s="23">
        <v>2.8550000000000004</v>
      </c>
      <c r="I10" s="23">
        <v>0.32166666666666671</v>
      </c>
      <c r="J10" s="23">
        <v>0.21766666666666667</v>
      </c>
      <c r="K10" s="23">
        <v>0.23299999999999998</v>
      </c>
      <c r="L10" s="23">
        <v>0.33800000000000002</v>
      </c>
      <c r="M10" s="23">
        <v>1.0646666666666667</v>
      </c>
      <c r="N10" s="23">
        <v>5.9909999999999997</v>
      </c>
      <c r="O10" s="23">
        <v>13.154333333333332</v>
      </c>
      <c r="P10" s="24">
        <f>SUM(D10:G10,H10:O10)</f>
        <v>82.134333333333316</v>
      </c>
    </row>
    <row r="11" spans="1:16" ht="19.5" customHeight="1" thickBot="1" x14ac:dyDescent="0.3">
      <c r="A11" s="25" t="s">
        <v>23</v>
      </c>
      <c r="B11" s="26" t="s">
        <v>24</v>
      </c>
      <c r="C11" s="27" t="s">
        <v>20</v>
      </c>
      <c r="D11" s="28">
        <v>347.71899999999999</v>
      </c>
      <c r="E11" s="28">
        <v>329.80700000000002</v>
      </c>
      <c r="F11" s="28">
        <v>332.42266666666666</v>
      </c>
      <c r="G11" s="28">
        <v>209.452</v>
      </c>
      <c r="H11" s="28">
        <v>64.02033333333334</v>
      </c>
      <c r="I11" s="28">
        <v>37.184333333333335</v>
      </c>
      <c r="J11" s="28">
        <v>33.135666666666658</v>
      </c>
      <c r="K11" s="28">
        <v>27.685000000000002</v>
      </c>
      <c r="L11" s="28">
        <v>31.731333333333328</v>
      </c>
      <c r="M11" s="28">
        <v>73.713666666666668</v>
      </c>
      <c r="N11" s="28">
        <v>232.71199999999999</v>
      </c>
      <c r="O11" s="28">
        <v>310.58333333333331</v>
      </c>
      <c r="P11" s="24">
        <f>SUM(D11:G11,H11:O11)</f>
        <v>2030.1663333333333</v>
      </c>
    </row>
    <row r="12" spans="1:16" ht="24" customHeight="1" x14ac:dyDescent="0.25">
      <c r="A12" s="15" t="s">
        <v>25</v>
      </c>
      <c r="B12" s="29" t="s">
        <v>26</v>
      </c>
      <c r="C12" s="29"/>
      <c r="D12" s="18">
        <f>SUM(D13:D19)</f>
        <v>741.72499999999991</v>
      </c>
      <c r="E12" s="18">
        <f>SUM(E13:E19)</f>
        <v>731.27</v>
      </c>
      <c r="F12" s="18">
        <f t="shared" ref="F12:N12" si="2">SUM(F13:F19)</f>
        <v>806.70099999999991</v>
      </c>
      <c r="G12" s="18">
        <f t="shared" si="2"/>
        <v>521.67400000000009</v>
      </c>
      <c r="H12" s="18">
        <f t="shared" si="2"/>
        <v>186.05099999999999</v>
      </c>
      <c r="I12" s="18">
        <f t="shared" si="2"/>
        <v>124.745</v>
      </c>
      <c r="J12" s="18">
        <f t="shared" si="2"/>
        <v>131.12700000000001</v>
      </c>
      <c r="K12" s="18">
        <f t="shared" si="2"/>
        <v>115.92899999999999</v>
      </c>
      <c r="L12" s="18">
        <f t="shared" si="2"/>
        <v>194.81199999999998</v>
      </c>
      <c r="M12" s="18">
        <f t="shared" si="2"/>
        <v>248.166</v>
      </c>
      <c r="N12" s="18">
        <f t="shared" si="2"/>
        <v>583.80700000000002</v>
      </c>
      <c r="O12" s="18">
        <f>SUM(O13:O19)</f>
        <v>802.81</v>
      </c>
      <c r="P12" s="19">
        <f>SUM(D12:O12)</f>
        <v>5188.8169999999991</v>
      </c>
    </row>
    <row r="13" spans="1:16" ht="15" customHeight="1" x14ac:dyDescent="0.25">
      <c r="A13" s="20" t="s">
        <v>27</v>
      </c>
      <c r="B13" s="30" t="s">
        <v>28</v>
      </c>
      <c r="C13" s="22" t="s">
        <v>29</v>
      </c>
      <c r="D13" s="31">
        <f>D21+D29</f>
        <v>0</v>
      </c>
      <c r="E13" s="31">
        <f t="shared" ref="E13:O13" si="3">E21+E29</f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2">
        <f t="shared" ref="P13:P19" si="4">SUM(D13:G13,H13:O13)</f>
        <v>0</v>
      </c>
    </row>
    <row r="14" spans="1:16" ht="15" customHeight="1" x14ac:dyDescent="0.25">
      <c r="A14" s="20" t="s">
        <v>30</v>
      </c>
      <c r="B14" s="30" t="s">
        <v>31</v>
      </c>
      <c r="C14" s="22" t="s">
        <v>32</v>
      </c>
      <c r="D14" s="31">
        <f t="shared" ref="D14:O19" si="5">D22+D30</f>
        <v>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5"/>
        <v>0</v>
      </c>
      <c r="P14" s="32">
        <f t="shared" si="4"/>
        <v>0</v>
      </c>
    </row>
    <row r="15" spans="1:16" ht="15" customHeight="1" x14ac:dyDescent="0.25">
      <c r="A15" s="20" t="s">
        <v>33</v>
      </c>
      <c r="B15" s="30" t="s">
        <v>34</v>
      </c>
      <c r="C15" s="22" t="s">
        <v>35</v>
      </c>
      <c r="D15" s="31">
        <f t="shared" si="5"/>
        <v>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5"/>
        <v>0</v>
      </c>
      <c r="P15" s="32">
        <f t="shared" si="4"/>
        <v>0</v>
      </c>
    </row>
    <row r="16" spans="1:16" ht="15" customHeight="1" x14ac:dyDescent="0.25">
      <c r="A16" s="20" t="s">
        <v>36</v>
      </c>
      <c r="B16" s="30" t="s">
        <v>37</v>
      </c>
      <c r="C16" s="22" t="s">
        <v>38</v>
      </c>
      <c r="D16" s="31">
        <f t="shared" si="5"/>
        <v>51.951999999999998</v>
      </c>
      <c r="E16" s="31">
        <f t="shared" si="5"/>
        <v>50.067</v>
      </c>
      <c r="F16" s="31">
        <f t="shared" si="5"/>
        <v>48.720999999999997</v>
      </c>
      <c r="G16" s="31">
        <f t="shared" si="5"/>
        <v>45.619</v>
      </c>
      <c r="H16" s="31">
        <f t="shared" si="5"/>
        <v>38.213000000000001</v>
      </c>
      <c r="I16" s="31">
        <f t="shared" si="5"/>
        <v>26.382999999999999</v>
      </c>
      <c r="J16" s="31">
        <f t="shared" si="5"/>
        <v>26.382999999999999</v>
      </c>
      <c r="K16" s="31">
        <f t="shared" si="5"/>
        <v>26.382999999999999</v>
      </c>
      <c r="L16" s="31">
        <f t="shared" si="5"/>
        <v>62.485999999999997</v>
      </c>
      <c r="M16" s="31">
        <f t="shared" si="5"/>
        <v>62.485999999999997</v>
      </c>
      <c r="N16" s="31">
        <f t="shared" si="5"/>
        <v>62.485999999999997</v>
      </c>
      <c r="O16" s="31">
        <f t="shared" si="5"/>
        <v>68.001999999999995</v>
      </c>
      <c r="P16" s="32">
        <f t="shared" si="4"/>
        <v>569.18099999999993</v>
      </c>
    </row>
    <row r="17" spans="1:16" ht="15" customHeight="1" x14ac:dyDescent="0.25">
      <c r="A17" s="20" t="s">
        <v>39</v>
      </c>
      <c r="B17" s="30" t="s">
        <v>40</v>
      </c>
      <c r="C17" s="22" t="s">
        <v>41</v>
      </c>
      <c r="D17" s="31">
        <f>D25+D33</f>
        <v>619.80599999999993</v>
      </c>
      <c r="E17" s="31">
        <f t="shared" si="5"/>
        <v>591.38099999999997</v>
      </c>
      <c r="F17" s="31">
        <f t="shared" si="5"/>
        <v>666.58299999999986</v>
      </c>
      <c r="G17" s="31">
        <f t="shared" si="5"/>
        <v>425.17700000000002</v>
      </c>
      <c r="H17" s="31">
        <f t="shared" si="5"/>
        <v>140.36099999999999</v>
      </c>
      <c r="I17" s="31">
        <f t="shared" si="5"/>
        <v>95.237000000000009</v>
      </c>
      <c r="J17" s="31">
        <f t="shared" si="5"/>
        <v>101.803</v>
      </c>
      <c r="K17" s="31">
        <f t="shared" si="5"/>
        <v>86.593999999999994</v>
      </c>
      <c r="L17" s="31">
        <f t="shared" si="5"/>
        <v>128.886</v>
      </c>
      <c r="M17" s="31">
        <f t="shared" si="5"/>
        <v>178.136</v>
      </c>
      <c r="N17" s="31">
        <f t="shared" si="5"/>
        <v>464.06500000000005</v>
      </c>
      <c r="O17" s="31">
        <f t="shared" si="5"/>
        <v>650.46199999999999</v>
      </c>
      <c r="P17" s="32">
        <f t="shared" si="4"/>
        <v>4148.491</v>
      </c>
    </row>
    <row r="18" spans="1:16" ht="15" customHeight="1" x14ac:dyDescent="0.25">
      <c r="A18" s="20" t="s">
        <v>42</v>
      </c>
      <c r="B18" s="30" t="s">
        <v>43</v>
      </c>
      <c r="C18" s="22" t="s">
        <v>44</v>
      </c>
      <c r="D18" s="31">
        <f>D26+D34</f>
        <v>61.132000000000005</v>
      </c>
      <c r="E18" s="31">
        <f t="shared" si="5"/>
        <v>75.623000000000005</v>
      </c>
      <c r="F18" s="31">
        <f t="shared" si="5"/>
        <v>77.379000000000005</v>
      </c>
      <c r="G18" s="31">
        <f t="shared" si="5"/>
        <v>42.965000000000003</v>
      </c>
      <c r="H18" s="31">
        <f t="shared" si="5"/>
        <v>4.2720000000000002</v>
      </c>
      <c r="I18" s="31">
        <f t="shared" si="5"/>
        <v>2.3410000000000002</v>
      </c>
      <c r="J18" s="31">
        <f t="shared" si="5"/>
        <v>2.5579999999999998</v>
      </c>
      <c r="K18" s="31">
        <f t="shared" si="5"/>
        <v>2.6</v>
      </c>
      <c r="L18" s="31">
        <f t="shared" si="5"/>
        <v>3.1720000000000002</v>
      </c>
      <c r="M18" s="31">
        <f t="shared" si="5"/>
        <v>4.7930000000000001</v>
      </c>
      <c r="N18" s="31">
        <f t="shared" si="5"/>
        <v>48.377000000000002</v>
      </c>
      <c r="O18" s="31">
        <f t="shared" si="5"/>
        <v>69.486999999999995</v>
      </c>
      <c r="P18" s="32">
        <f t="shared" si="4"/>
        <v>394.69900000000007</v>
      </c>
    </row>
    <row r="19" spans="1:16" ht="15" customHeight="1" x14ac:dyDescent="0.25">
      <c r="A19" s="20" t="s">
        <v>45</v>
      </c>
      <c r="B19" s="30" t="s">
        <v>46</v>
      </c>
      <c r="C19" s="22" t="s">
        <v>47</v>
      </c>
      <c r="D19" s="31">
        <f>D27+D35</f>
        <v>8.8350000000000009</v>
      </c>
      <c r="E19" s="31">
        <f t="shared" si="5"/>
        <v>14.199000000000002</v>
      </c>
      <c r="F19" s="31">
        <f t="shared" si="5"/>
        <v>14.018000000000001</v>
      </c>
      <c r="G19" s="31">
        <f t="shared" si="5"/>
        <v>7.9130000000000003</v>
      </c>
      <c r="H19" s="31">
        <f t="shared" si="5"/>
        <v>3.2050000000000001</v>
      </c>
      <c r="I19" s="31">
        <f t="shared" si="5"/>
        <v>0.78400000000000003</v>
      </c>
      <c r="J19" s="31">
        <f t="shared" si="5"/>
        <v>0.38300000000000001</v>
      </c>
      <c r="K19" s="31">
        <f t="shared" si="5"/>
        <v>0.35199999999999998</v>
      </c>
      <c r="L19" s="31">
        <f t="shared" si="5"/>
        <v>0.26800000000000002</v>
      </c>
      <c r="M19" s="31">
        <f t="shared" si="5"/>
        <v>2.7509999999999999</v>
      </c>
      <c r="N19" s="31">
        <f t="shared" si="5"/>
        <v>8.8790000000000013</v>
      </c>
      <c r="O19" s="31">
        <f t="shared" si="5"/>
        <v>14.858999999999998</v>
      </c>
      <c r="P19" s="32">
        <f t="shared" si="4"/>
        <v>76.445999999999998</v>
      </c>
    </row>
    <row r="20" spans="1:16" ht="24" customHeight="1" x14ac:dyDescent="0.25">
      <c r="A20" s="33"/>
      <c r="B20" s="34" t="s">
        <v>48</v>
      </c>
      <c r="C20" s="34"/>
      <c r="D20" s="35">
        <f>SUM(D21:D27)</f>
        <v>615.36799999999994</v>
      </c>
      <c r="E20" s="35">
        <f>SUM(E21:E27)</f>
        <v>594.84199999999987</v>
      </c>
      <c r="F20" s="35">
        <f t="shared" ref="F20:M20" si="6">SUM(F21:F27)</f>
        <v>660.95100000000002</v>
      </c>
      <c r="G20" s="35">
        <f t="shared" si="6"/>
        <v>427.97500000000008</v>
      </c>
      <c r="H20" s="35">
        <f t="shared" si="6"/>
        <v>142.625</v>
      </c>
      <c r="I20" s="35">
        <f t="shared" si="6"/>
        <v>95.25200000000001</v>
      </c>
      <c r="J20" s="35">
        <f t="shared" si="6"/>
        <v>102.27800000000001</v>
      </c>
      <c r="K20" s="35">
        <f t="shared" si="6"/>
        <v>86.293000000000006</v>
      </c>
      <c r="L20" s="35">
        <f t="shared" si="6"/>
        <v>129.298</v>
      </c>
      <c r="M20" s="35">
        <f t="shared" si="6"/>
        <v>166.71799999999999</v>
      </c>
      <c r="N20" s="35">
        <f>SUM(N21:N27)</f>
        <v>447.86800000000005</v>
      </c>
      <c r="O20" s="35">
        <f>SUM(O21:O27)</f>
        <v>641.29099999999994</v>
      </c>
      <c r="P20" s="36">
        <f>SUM(P21:P27)</f>
        <v>4110.7589999999991</v>
      </c>
    </row>
    <row r="21" spans="1:16" ht="13.5" customHeight="1" x14ac:dyDescent="0.25">
      <c r="A21" s="20"/>
      <c r="B21" s="30" t="s">
        <v>28</v>
      </c>
      <c r="C21" s="22" t="s">
        <v>29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2">
        <f t="shared" ref="P21:P27" si="7">SUM(D21:G21,H21:O21)</f>
        <v>0</v>
      </c>
    </row>
    <row r="22" spans="1:16" ht="13.5" customHeight="1" x14ac:dyDescent="0.25">
      <c r="A22" s="20"/>
      <c r="B22" s="30" t="s">
        <v>31</v>
      </c>
      <c r="C22" s="22" t="s">
        <v>32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2">
        <f t="shared" si="7"/>
        <v>0</v>
      </c>
    </row>
    <row r="23" spans="1:16" ht="13.5" customHeight="1" x14ac:dyDescent="0.25">
      <c r="A23" s="20"/>
      <c r="B23" s="30" t="s">
        <v>34</v>
      </c>
      <c r="C23" s="22" t="s">
        <v>35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2">
        <f t="shared" si="7"/>
        <v>0</v>
      </c>
    </row>
    <row r="24" spans="1:16" ht="13.5" customHeight="1" x14ac:dyDescent="0.25">
      <c r="A24" s="20"/>
      <c r="B24" s="30" t="s">
        <v>37</v>
      </c>
      <c r="C24" s="22" t="s">
        <v>38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2">
        <f t="shared" si="7"/>
        <v>0</v>
      </c>
    </row>
    <row r="25" spans="1:16" ht="13.5" customHeight="1" x14ac:dyDescent="0.25">
      <c r="A25" s="20"/>
      <c r="B25" s="30" t="s">
        <v>40</v>
      </c>
      <c r="C25" s="22" t="s">
        <v>41</v>
      </c>
      <c r="D25" s="37">
        <v>589.2879999999999</v>
      </c>
      <c r="E25" s="37">
        <v>560.78699999999992</v>
      </c>
      <c r="F25" s="37">
        <v>631.41699999999992</v>
      </c>
      <c r="G25" s="37">
        <v>403.60400000000004</v>
      </c>
      <c r="H25" s="37">
        <v>138.988</v>
      </c>
      <c r="I25" s="37">
        <v>93.463000000000008</v>
      </c>
      <c r="J25" s="37">
        <v>100.32</v>
      </c>
      <c r="K25" s="37">
        <v>84.381</v>
      </c>
      <c r="L25" s="37">
        <v>127.301</v>
      </c>
      <c r="M25" s="37">
        <v>163.578</v>
      </c>
      <c r="N25" s="37">
        <v>431.98700000000008</v>
      </c>
      <c r="O25" s="37">
        <v>613.73599999999999</v>
      </c>
      <c r="P25" s="32">
        <f t="shared" si="7"/>
        <v>3938.8499999999995</v>
      </c>
    </row>
    <row r="26" spans="1:16" ht="13.5" customHeight="1" x14ac:dyDescent="0.25">
      <c r="A26" s="20"/>
      <c r="B26" s="30" t="s">
        <v>43</v>
      </c>
      <c r="C26" s="22" t="s">
        <v>44</v>
      </c>
      <c r="D26" s="37">
        <v>25.789000000000001</v>
      </c>
      <c r="E26" s="37">
        <v>28.721</v>
      </c>
      <c r="F26" s="37">
        <v>26.492999999999999</v>
      </c>
      <c r="G26" s="37">
        <v>22.91</v>
      </c>
      <c r="H26" s="37">
        <v>2.8849999999999998</v>
      </c>
      <c r="I26" s="37">
        <v>1.7450000000000001</v>
      </c>
      <c r="J26" s="37">
        <v>1.909</v>
      </c>
      <c r="K26" s="37">
        <v>1.863</v>
      </c>
      <c r="L26" s="37">
        <v>1.948</v>
      </c>
      <c r="M26" s="37">
        <v>2.2440000000000002</v>
      </c>
      <c r="N26" s="37">
        <v>14.575000000000001</v>
      </c>
      <c r="O26" s="37">
        <v>25.206999999999994</v>
      </c>
      <c r="P26" s="32">
        <f t="shared" si="7"/>
        <v>156.28899999999999</v>
      </c>
    </row>
    <row r="27" spans="1:16" ht="13.5" customHeight="1" x14ac:dyDescent="0.25">
      <c r="A27" s="20"/>
      <c r="B27" s="30" t="s">
        <v>46</v>
      </c>
      <c r="C27" s="22" t="s">
        <v>47</v>
      </c>
      <c r="D27" s="37">
        <v>0.29099999999999998</v>
      </c>
      <c r="E27" s="37">
        <v>5.3339999999999996</v>
      </c>
      <c r="F27" s="37">
        <v>3.0409999999999999</v>
      </c>
      <c r="G27" s="37">
        <v>1.4610000000000001</v>
      </c>
      <c r="H27" s="37">
        <v>0.752</v>
      </c>
      <c r="I27" s="37">
        <v>4.3999999999999997E-2</v>
      </c>
      <c r="J27" s="37">
        <v>4.9000000000000002E-2</v>
      </c>
      <c r="K27" s="37">
        <v>4.9000000000000002E-2</v>
      </c>
      <c r="L27" s="37">
        <v>4.9000000000000002E-2</v>
      </c>
      <c r="M27" s="37">
        <v>0.89600000000000002</v>
      </c>
      <c r="N27" s="37">
        <v>1.306</v>
      </c>
      <c r="O27" s="37">
        <v>2.3479999999999999</v>
      </c>
      <c r="P27" s="32">
        <f t="shared" si="7"/>
        <v>15.620000000000001</v>
      </c>
    </row>
    <row r="28" spans="1:16" ht="18.75" customHeight="1" x14ac:dyDescent="0.25">
      <c r="A28" s="33"/>
      <c r="B28" s="34" t="s">
        <v>49</v>
      </c>
      <c r="C28" s="34"/>
      <c r="D28" s="35">
        <f>SUM(D29:D35)</f>
        <v>126.357</v>
      </c>
      <c r="E28" s="35">
        <f>SUM(E29:E35)</f>
        <v>136.428</v>
      </c>
      <c r="F28" s="35">
        <f t="shared" ref="F28:M28" si="8">SUM(F29:F35)</f>
        <v>145.75</v>
      </c>
      <c r="G28" s="35">
        <f t="shared" si="8"/>
        <v>93.699000000000012</v>
      </c>
      <c r="H28" s="35">
        <f t="shared" si="8"/>
        <v>43.426000000000002</v>
      </c>
      <c r="I28" s="35">
        <f t="shared" si="8"/>
        <v>29.492999999999999</v>
      </c>
      <c r="J28" s="35">
        <f t="shared" si="8"/>
        <v>28.849</v>
      </c>
      <c r="K28" s="35">
        <f t="shared" si="8"/>
        <v>29.635999999999999</v>
      </c>
      <c r="L28" s="35">
        <f t="shared" si="8"/>
        <v>65.513999999999996</v>
      </c>
      <c r="M28" s="35">
        <f t="shared" si="8"/>
        <v>81.448000000000008</v>
      </c>
      <c r="N28" s="35">
        <f>SUM(N29:N35)</f>
        <v>135.93899999999999</v>
      </c>
      <c r="O28" s="35">
        <f>SUM(O29:O35)</f>
        <v>161.51899999999998</v>
      </c>
      <c r="P28" s="36">
        <f>SUM(P29:P35)</f>
        <v>1078.0579999999998</v>
      </c>
    </row>
    <row r="29" spans="1:16" ht="15" customHeight="1" x14ac:dyDescent="0.25">
      <c r="A29" s="20"/>
      <c r="B29" s="30" t="s">
        <v>28</v>
      </c>
      <c r="C29" s="22" t="s">
        <v>29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2">
        <f t="shared" ref="P29:P35" si="9">SUM(D29:G29,H29:O29)</f>
        <v>0</v>
      </c>
    </row>
    <row r="30" spans="1:16" ht="15" customHeight="1" x14ac:dyDescent="0.25">
      <c r="A30" s="20"/>
      <c r="B30" s="30" t="s">
        <v>31</v>
      </c>
      <c r="C30" s="22" t="s">
        <v>32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2">
        <f t="shared" si="9"/>
        <v>0</v>
      </c>
    </row>
    <row r="31" spans="1:16" ht="15" customHeight="1" x14ac:dyDescent="0.25">
      <c r="A31" s="20"/>
      <c r="B31" s="30" t="s">
        <v>34</v>
      </c>
      <c r="C31" s="22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2">
        <f t="shared" si="9"/>
        <v>0</v>
      </c>
    </row>
    <row r="32" spans="1:16" ht="15" customHeight="1" x14ac:dyDescent="0.25">
      <c r="A32" s="20"/>
      <c r="B32" s="30" t="s">
        <v>37</v>
      </c>
      <c r="C32" s="22" t="s">
        <v>38</v>
      </c>
      <c r="D32" s="37">
        <v>51.951999999999998</v>
      </c>
      <c r="E32" s="37">
        <v>50.067</v>
      </c>
      <c r="F32" s="37">
        <v>48.720999999999997</v>
      </c>
      <c r="G32" s="37">
        <v>45.619</v>
      </c>
      <c r="H32" s="37">
        <v>38.213000000000001</v>
      </c>
      <c r="I32" s="37">
        <v>26.382999999999999</v>
      </c>
      <c r="J32" s="37">
        <v>26.382999999999999</v>
      </c>
      <c r="K32" s="37">
        <v>26.382999999999999</v>
      </c>
      <c r="L32" s="37">
        <v>62.485999999999997</v>
      </c>
      <c r="M32" s="37">
        <v>62.485999999999997</v>
      </c>
      <c r="N32" s="37">
        <v>62.485999999999997</v>
      </c>
      <c r="O32" s="37">
        <v>68.001999999999995</v>
      </c>
      <c r="P32" s="32">
        <f t="shared" si="9"/>
        <v>569.18099999999993</v>
      </c>
    </row>
    <row r="33" spans="1:16" ht="15" customHeight="1" x14ac:dyDescent="0.25">
      <c r="A33" s="20"/>
      <c r="B33" s="30" t="s">
        <v>40</v>
      </c>
      <c r="C33" s="22" t="s">
        <v>41</v>
      </c>
      <c r="D33" s="37">
        <v>30.518000000000001</v>
      </c>
      <c r="E33" s="37">
        <v>30.594000000000001</v>
      </c>
      <c r="F33" s="37">
        <v>35.165999999999997</v>
      </c>
      <c r="G33" s="37">
        <v>21.573</v>
      </c>
      <c r="H33" s="37">
        <v>1.373</v>
      </c>
      <c r="I33" s="37">
        <v>1.774</v>
      </c>
      <c r="J33" s="37">
        <v>1.4830000000000001</v>
      </c>
      <c r="K33" s="37">
        <v>2.2130000000000001</v>
      </c>
      <c r="L33" s="37">
        <v>1.585</v>
      </c>
      <c r="M33" s="37">
        <v>14.558</v>
      </c>
      <c r="N33" s="37">
        <v>32.078000000000003</v>
      </c>
      <c r="O33" s="37">
        <v>36.725999999999999</v>
      </c>
      <c r="P33" s="32">
        <f t="shared" si="9"/>
        <v>209.64099999999999</v>
      </c>
    </row>
    <row r="34" spans="1:16" ht="15" customHeight="1" x14ac:dyDescent="0.25">
      <c r="A34" s="20"/>
      <c r="B34" s="30" t="s">
        <v>43</v>
      </c>
      <c r="C34" s="22" t="s">
        <v>44</v>
      </c>
      <c r="D34" s="37">
        <v>35.343000000000004</v>
      </c>
      <c r="E34" s="37">
        <v>46.902000000000001</v>
      </c>
      <c r="F34" s="37">
        <v>50.886000000000003</v>
      </c>
      <c r="G34" s="37">
        <v>20.055</v>
      </c>
      <c r="H34" s="37">
        <v>1.387</v>
      </c>
      <c r="I34" s="37">
        <v>0.59599999999999997</v>
      </c>
      <c r="J34" s="37">
        <v>0.64900000000000002</v>
      </c>
      <c r="K34" s="37">
        <v>0.73699999999999999</v>
      </c>
      <c r="L34" s="37">
        <v>1.2240000000000002</v>
      </c>
      <c r="M34" s="37">
        <v>2.5489999999999999</v>
      </c>
      <c r="N34" s="37">
        <v>33.802</v>
      </c>
      <c r="O34" s="37">
        <v>44.28</v>
      </c>
      <c r="P34" s="32">
        <f t="shared" si="9"/>
        <v>238.41</v>
      </c>
    </row>
    <row r="35" spans="1:16" ht="15" customHeight="1" thickBot="1" x14ac:dyDescent="0.3">
      <c r="A35" s="38"/>
      <c r="B35" s="39" t="s">
        <v>46</v>
      </c>
      <c r="C35" s="40" t="s">
        <v>47</v>
      </c>
      <c r="D35" s="41">
        <v>8.5440000000000005</v>
      </c>
      <c r="E35" s="41">
        <v>8.865000000000002</v>
      </c>
      <c r="F35" s="41">
        <v>10.977</v>
      </c>
      <c r="G35" s="41">
        <v>6.452</v>
      </c>
      <c r="H35" s="41">
        <v>2.4529999999999998</v>
      </c>
      <c r="I35" s="41">
        <v>0.74</v>
      </c>
      <c r="J35" s="41">
        <v>0.33400000000000002</v>
      </c>
      <c r="K35" s="41">
        <v>0.30299999999999999</v>
      </c>
      <c r="L35" s="41">
        <v>0.219</v>
      </c>
      <c r="M35" s="41">
        <v>1.855</v>
      </c>
      <c r="N35" s="41">
        <v>7.5730000000000004</v>
      </c>
      <c r="O35" s="41">
        <v>12.510999999999999</v>
      </c>
      <c r="P35" s="42">
        <f t="shared" si="9"/>
        <v>60.826000000000008</v>
      </c>
    </row>
    <row r="36" spans="1:16" x14ac:dyDescent="0.25">
      <c r="A36" s="43" t="s">
        <v>50</v>
      </c>
      <c r="B36" s="44" t="s">
        <v>51</v>
      </c>
      <c r="C36" s="44"/>
      <c r="D36" s="45">
        <f>SUM(D37:D43)</f>
        <v>9.174666666666667</v>
      </c>
      <c r="E36" s="45">
        <f>SUM(E37:E43)</f>
        <v>7.8273333333333337</v>
      </c>
      <c r="F36" s="45">
        <f t="shared" ref="F36:N36" si="10">SUM(F37:F43)</f>
        <v>7.9856666666666669</v>
      </c>
      <c r="G36" s="45">
        <f t="shared" si="10"/>
        <v>7.6053333333333342</v>
      </c>
      <c r="H36" s="45">
        <f t="shared" si="10"/>
        <v>8.0673333333333321</v>
      </c>
      <c r="I36" s="45">
        <f t="shared" si="10"/>
        <v>7.6176666666666675</v>
      </c>
      <c r="J36" s="45">
        <f t="shared" si="10"/>
        <v>8.2773333333333348</v>
      </c>
      <c r="K36" s="45">
        <f t="shared" si="10"/>
        <v>7.5550000000000015</v>
      </c>
      <c r="L36" s="45">
        <f t="shared" si="10"/>
        <v>8.4153333333333329</v>
      </c>
      <c r="M36" s="45">
        <f t="shared" si="10"/>
        <v>9.1956666666666642</v>
      </c>
      <c r="N36" s="45">
        <f t="shared" si="10"/>
        <v>9.0069999999999997</v>
      </c>
      <c r="O36" s="45">
        <f>SUM(O37:O43)</f>
        <v>7.2423333333333328</v>
      </c>
      <c r="P36" s="46">
        <f>SUM(P37:P43)</f>
        <v>97.970666666666688</v>
      </c>
    </row>
    <row r="37" spans="1:16" x14ac:dyDescent="0.25">
      <c r="A37" s="20" t="s">
        <v>52</v>
      </c>
      <c r="B37" s="30" t="s">
        <v>28</v>
      </c>
      <c r="C37" s="22" t="s">
        <v>29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2">
        <f t="shared" ref="P37:P43" si="11">SUM(D37:G37,H37:O37)</f>
        <v>0</v>
      </c>
    </row>
    <row r="38" spans="1:16" x14ac:dyDescent="0.25">
      <c r="A38" s="20" t="s">
        <v>53</v>
      </c>
      <c r="B38" s="30" t="s">
        <v>31</v>
      </c>
      <c r="C38" s="22" t="s">
        <v>32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2">
        <f t="shared" si="11"/>
        <v>0</v>
      </c>
    </row>
    <row r="39" spans="1:16" x14ac:dyDescent="0.25">
      <c r="A39" s="20" t="s">
        <v>54</v>
      </c>
      <c r="B39" s="30" t="s">
        <v>34</v>
      </c>
      <c r="C39" s="22" t="s">
        <v>35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2">
        <f t="shared" si="11"/>
        <v>0</v>
      </c>
    </row>
    <row r="40" spans="1:16" x14ac:dyDescent="0.25">
      <c r="A40" s="20" t="s">
        <v>55</v>
      </c>
      <c r="B40" s="30" t="s">
        <v>37</v>
      </c>
      <c r="C40" s="22" t="s">
        <v>38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2">
        <f t="shared" si="11"/>
        <v>0</v>
      </c>
    </row>
    <row r="41" spans="1:16" x14ac:dyDescent="0.25">
      <c r="A41" s="20" t="s">
        <v>56</v>
      </c>
      <c r="B41" s="30" t="s">
        <v>40</v>
      </c>
      <c r="C41" s="22" t="s">
        <v>41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2">
        <f t="shared" si="11"/>
        <v>0</v>
      </c>
    </row>
    <row r="42" spans="1:16" x14ac:dyDescent="0.25">
      <c r="A42" s="20" t="s">
        <v>57</v>
      </c>
      <c r="B42" s="30" t="s">
        <v>43</v>
      </c>
      <c r="C42" s="22" t="s">
        <v>44</v>
      </c>
      <c r="D42" s="37">
        <v>8.2273333333333341</v>
      </c>
      <c r="E42" s="37">
        <v>7.105666666666667</v>
      </c>
      <c r="F42" s="37">
        <v>7.1896666666666667</v>
      </c>
      <c r="G42" s="37">
        <v>6.8470000000000004</v>
      </c>
      <c r="H42" s="37">
        <v>7.2899999999999991</v>
      </c>
      <c r="I42" s="37">
        <v>6.8753333333333337</v>
      </c>
      <c r="J42" s="37">
        <v>7.5180000000000007</v>
      </c>
      <c r="K42" s="37">
        <v>6.7400000000000011</v>
      </c>
      <c r="L42" s="37">
        <v>7.6356666666666664</v>
      </c>
      <c r="M42" s="37">
        <v>8.3926666666666652</v>
      </c>
      <c r="N42" s="37">
        <v>8.2136666666666667</v>
      </c>
      <c r="O42" s="37">
        <v>6.569</v>
      </c>
      <c r="P42" s="32">
        <f t="shared" si="11"/>
        <v>88.604000000000013</v>
      </c>
    </row>
    <row r="43" spans="1:16" ht="15.75" thickBot="1" x14ac:dyDescent="0.3">
      <c r="A43" s="38" t="s">
        <v>58</v>
      </c>
      <c r="B43" s="39" t="s">
        <v>46</v>
      </c>
      <c r="C43" s="40" t="s">
        <v>47</v>
      </c>
      <c r="D43" s="41">
        <v>0.94733333333333336</v>
      </c>
      <c r="E43" s="41">
        <v>0.72166666666666668</v>
      </c>
      <c r="F43" s="41">
        <v>0.79599999999999993</v>
      </c>
      <c r="G43" s="41">
        <v>0.7583333333333333</v>
      </c>
      <c r="H43" s="41">
        <v>0.77733333333333332</v>
      </c>
      <c r="I43" s="41">
        <v>0.7423333333333334</v>
      </c>
      <c r="J43" s="41">
        <v>0.7593333333333333</v>
      </c>
      <c r="K43" s="41">
        <v>0.81500000000000006</v>
      </c>
      <c r="L43" s="41">
        <v>0.77966666666666662</v>
      </c>
      <c r="M43" s="41">
        <v>0.80299999999999994</v>
      </c>
      <c r="N43" s="41">
        <v>0.79333333333333333</v>
      </c>
      <c r="O43" s="41">
        <v>0.67333333333333334</v>
      </c>
      <c r="P43" s="42">
        <f t="shared" si="11"/>
        <v>9.3666666666666671</v>
      </c>
    </row>
    <row r="44" spans="1:16" x14ac:dyDescent="0.25">
      <c r="A44" s="15" t="s">
        <v>59</v>
      </c>
      <c r="B44" s="29" t="s">
        <v>60</v>
      </c>
      <c r="C44" s="29"/>
      <c r="D44" s="18">
        <f>D45</f>
        <v>24566.198333333334</v>
      </c>
      <c r="E44" s="18">
        <f>E45</f>
        <v>22750.474000000002</v>
      </c>
      <c r="F44" s="18">
        <f t="shared" ref="F44:N44" si="12">F45</f>
        <v>23734.081999999999</v>
      </c>
      <c r="G44" s="18">
        <f t="shared" si="12"/>
        <v>11737.760000000002</v>
      </c>
      <c r="H44" s="18">
        <f t="shared" si="12"/>
        <v>142.54666666666668</v>
      </c>
      <c r="I44" s="18">
        <f t="shared" si="12"/>
        <v>72.771333333333345</v>
      </c>
      <c r="J44" s="18">
        <f t="shared" si="12"/>
        <v>65.087000000000003</v>
      </c>
      <c r="K44" s="18">
        <f t="shared" si="12"/>
        <v>58.922333333333334</v>
      </c>
      <c r="L44" s="18">
        <f t="shared" si="12"/>
        <v>75.920666666666662</v>
      </c>
      <c r="M44" s="18">
        <f t="shared" si="12"/>
        <v>3466.7759999999998</v>
      </c>
      <c r="N44" s="18">
        <f t="shared" si="12"/>
        <v>18145.840666666667</v>
      </c>
      <c r="O44" s="18">
        <f>O45</f>
        <v>20908.757333333335</v>
      </c>
      <c r="P44" s="19">
        <f>SUM(D44:O44)</f>
        <v>125725.13633333333</v>
      </c>
    </row>
    <row r="45" spans="1:16" x14ac:dyDescent="0.25">
      <c r="A45" s="47"/>
      <c r="B45" s="48" t="s">
        <v>61</v>
      </c>
      <c r="C45" s="49"/>
      <c r="D45" s="50">
        <f>SUM(D46:D52)</f>
        <v>24566.198333333334</v>
      </c>
      <c r="E45" s="50">
        <f>SUM(E46:E52)</f>
        <v>22750.474000000002</v>
      </c>
      <c r="F45" s="50">
        <f t="shared" ref="F45:P45" si="13">SUM(F46:F52)</f>
        <v>23734.081999999999</v>
      </c>
      <c r="G45" s="50">
        <f t="shared" si="13"/>
        <v>11737.760000000002</v>
      </c>
      <c r="H45" s="50">
        <f t="shared" si="13"/>
        <v>142.54666666666668</v>
      </c>
      <c r="I45" s="50">
        <f t="shared" si="13"/>
        <v>72.771333333333345</v>
      </c>
      <c r="J45" s="50">
        <f t="shared" si="13"/>
        <v>65.087000000000003</v>
      </c>
      <c r="K45" s="50">
        <f t="shared" si="13"/>
        <v>58.922333333333334</v>
      </c>
      <c r="L45" s="50">
        <f t="shared" si="13"/>
        <v>75.920666666666662</v>
      </c>
      <c r="M45" s="50">
        <f t="shared" si="13"/>
        <v>3466.7759999999998</v>
      </c>
      <c r="N45" s="50">
        <f t="shared" si="13"/>
        <v>18145.840666666667</v>
      </c>
      <c r="O45" s="50">
        <f>SUM(O46:O52)</f>
        <v>20908.757333333335</v>
      </c>
      <c r="P45" s="24">
        <f t="shared" si="13"/>
        <v>125725.13633333331</v>
      </c>
    </row>
    <row r="46" spans="1:16" x14ac:dyDescent="0.25">
      <c r="A46" s="20" t="s">
        <v>62</v>
      </c>
      <c r="B46" s="30" t="s">
        <v>28</v>
      </c>
      <c r="C46" s="22" t="s">
        <v>29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2">
        <f t="shared" ref="P46:P52" si="14">SUM(D46:G46,H46:O46)</f>
        <v>0</v>
      </c>
    </row>
    <row r="47" spans="1:16" x14ac:dyDescent="0.25">
      <c r="A47" s="20" t="s">
        <v>63</v>
      </c>
      <c r="B47" s="30" t="s">
        <v>31</v>
      </c>
      <c r="C47" s="22" t="s">
        <v>32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2">
        <f t="shared" si="14"/>
        <v>0</v>
      </c>
    </row>
    <row r="48" spans="1:16" x14ac:dyDescent="0.25">
      <c r="A48" s="20" t="s">
        <v>64</v>
      </c>
      <c r="B48" s="30" t="s">
        <v>34</v>
      </c>
      <c r="C48" s="22" t="s">
        <v>35</v>
      </c>
      <c r="D48" s="37">
        <v>11571.620666666668</v>
      </c>
      <c r="E48" s="37">
        <v>10648.313</v>
      </c>
      <c r="F48" s="37">
        <v>11274.676666666666</v>
      </c>
      <c r="G48" s="37">
        <v>5680.1496666666671</v>
      </c>
      <c r="H48" s="37">
        <v>0</v>
      </c>
      <c r="I48" s="37">
        <v>0</v>
      </c>
      <c r="J48" s="37">
        <v>4.0000000000000001E-3</v>
      </c>
      <c r="K48" s="37">
        <v>5.5333333333333339E-2</v>
      </c>
      <c r="L48" s="37">
        <v>8.666666666666668E-3</v>
      </c>
      <c r="M48" s="37">
        <v>1419.8119999999999</v>
      </c>
      <c r="N48" s="37">
        <v>8916.7536666666656</v>
      </c>
      <c r="O48" s="37">
        <v>10052.018</v>
      </c>
      <c r="P48" s="32">
        <f t="shared" si="14"/>
        <v>59563.411666666652</v>
      </c>
    </row>
    <row r="49" spans="1:16" x14ac:dyDescent="0.25">
      <c r="A49" s="20" t="s">
        <v>65</v>
      </c>
      <c r="B49" s="30" t="s">
        <v>37</v>
      </c>
      <c r="C49" s="22" t="s">
        <v>38</v>
      </c>
      <c r="D49" s="37">
        <v>8249.3739999999998</v>
      </c>
      <c r="E49" s="37">
        <v>7684.0713333333333</v>
      </c>
      <c r="F49" s="37">
        <v>7921.8873333333322</v>
      </c>
      <c r="G49" s="37">
        <v>3780.2669999999998</v>
      </c>
      <c r="H49" s="37">
        <v>7.9603333333333337</v>
      </c>
      <c r="I49" s="37">
        <v>4.4639999999999995</v>
      </c>
      <c r="J49" s="37">
        <v>3.8659999999999997</v>
      </c>
      <c r="K49" s="37">
        <v>2.1616666666666666</v>
      </c>
      <c r="L49" s="37">
        <v>2.5346666666666668</v>
      </c>
      <c r="M49" s="37">
        <v>1154.0733333333333</v>
      </c>
      <c r="N49" s="37">
        <v>5836.5920000000006</v>
      </c>
      <c r="O49" s="37">
        <v>6741.6369999999997</v>
      </c>
      <c r="P49" s="32">
        <f t="shared" si="14"/>
        <v>41388.888666666666</v>
      </c>
    </row>
    <row r="50" spans="1:16" x14ac:dyDescent="0.25">
      <c r="A50" s="20" t="s">
        <v>66</v>
      </c>
      <c r="B50" s="30" t="s">
        <v>40</v>
      </c>
      <c r="C50" s="22" t="s">
        <v>41</v>
      </c>
      <c r="D50" s="37">
        <v>4430.3573333333325</v>
      </c>
      <c r="E50" s="37">
        <v>4126.8373333333329</v>
      </c>
      <c r="F50" s="37">
        <v>4231.5999999999995</v>
      </c>
      <c r="G50" s="37">
        <v>2116.9493333333335</v>
      </c>
      <c r="H50" s="37">
        <v>123.86500000000001</v>
      </c>
      <c r="I50" s="37">
        <v>62.869333333333337</v>
      </c>
      <c r="J50" s="37">
        <v>57.122666666666667</v>
      </c>
      <c r="K50" s="37">
        <v>52.999333333333333</v>
      </c>
      <c r="L50" s="37">
        <v>65.668999999999997</v>
      </c>
      <c r="M50" s="37">
        <v>828.654</v>
      </c>
      <c r="N50" s="37">
        <v>3165.7163333333333</v>
      </c>
      <c r="O50" s="37">
        <v>3841.7176666666669</v>
      </c>
      <c r="P50" s="32">
        <f t="shared" si="14"/>
        <v>23104.357333333333</v>
      </c>
    </row>
    <row r="51" spans="1:16" x14ac:dyDescent="0.25">
      <c r="A51" s="20" t="s">
        <v>67</v>
      </c>
      <c r="B51" s="30" t="s">
        <v>43</v>
      </c>
      <c r="C51" s="22" t="s">
        <v>44</v>
      </c>
      <c r="D51" s="37">
        <v>313.7193333333334</v>
      </c>
      <c r="E51" s="37">
        <v>282.46100000000001</v>
      </c>
      <c r="F51" s="37">
        <v>296.12633333333332</v>
      </c>
      <c r="G51" s="37">
        <v>159.51033333333334</v>
      </c>
      <c r="H51" s="37">
        <v>10.286333333333333</v>
      </c>
      <c r="I51" s="37">
        <v>5.2809999999999997</v>
      </c>
      <c r="J51" s="37">
        <v>4.0256666666666669</v>
      </c>
      <c r="K51" s="37">
        <v>3.706</v>
      </c>
      <c r="L51" s="37">
        <v>7.7080000000000011</v>
      </c>
      <c r="M51" s="37">
        <v>64.067666666666668</v>
      </c>
      <c r="N51" s="37">
        <v>224.523</v>
      </c>
      <c r="O51" s="37">
        <v>270.82466666666664</v>
      </c>
      <c r="P51" s="32">
        <f t="shared" si="14"/>
        <v>1642.2393333333332</v>
      </c>
    </row>
    <row r="52" spans="1:16" ht="15.75" thickBot="1" x14ac:dyDescent="0.3">
      <c r="A52" s="38" t="s">
        <v>68</v>
      </c>
      <c r="B52" s="39" t="s">
        <v>46</v>
      </c>
      <c r="C52" s="40" t="s">
        <v>47</v>
      </c>
      <c r="D52" s="41">
        <v>1.127</v>
      </c>
      <c r="E52" s="41">
        <v>8.7913333333333323</v>
      </c>
      <c r="F52" s="41">
        <v>9.7916666666666661</v>
      </c>
      <c r="G52" s="41">
        <v>0.8836666666666666</v>
      </c>
      <c r="H52" s="41">
        <v>0.435</v>
      </c>
      <c r="I52" s="41">
        <v>0.157</v>
      </c>
      <c r="J52" s="41">
        <v>6.8666666666666668E-2</v>
      </c>
      <c r="K52" s="41">
        <v>0</v>
      </c>
      <c r="L52" s="41">
        <v>3.3333333333333332E-4</v>
      </c>
      <c r="M52" s="41">
        <v>0.16900000000000001</v>
      </c>
      <c r="N52" s="41">
        <v>2.2556666666666665</v>
      </c>
      <c r="O52" s="41">
        <v>2.56</v>
      </c>
      <c r="P52" s="42">
        <f t="shared" si="14"/>
        <v>26.239333333333331</v>
      </c>
    </row>
    <row r="53" spans="1:16" x14ac:dyDescent="0.25">
      <c r="A53" s="15" t="s">
        <v>69</v>
      </c>
      <c r="B53" s="29" t="s">
        <v>70</v>
      </c>
      <c r="C53" s="29"/>
      <c r="D53" s="18">
        <f>D54+D62</f>
        <v>2266.8340000000003</v>
      </c>
      <c r="E53" s="18">
        <f>E54+E62</f>
        <v>2234.9143333333336</v>
      </c>
      <c r="F53" s="18">
        <f t="shared" ref="F53:N53" si="15">F54+F62</f>
        <v>2387.8706666666667</v>
      </c>
      <c r="G53" s="18">
        <f t="shared" si="15"/>
        <v>1666.5600000000002</v>
      </c>
      <c r="H53" s="18">
        <f t="shared" si="15"/>
        <v>1165.6583333333335</v>
      </c>
      <c r="I53" s="18">
        <f t="shared" si="15"/>
        <v>1099.145</v>
      </c>
      <c r="J53" s="18">
        <f t="shared" si="15"/>
        <v>1192.5903333333333</v>
      </c>
      <c r="K53" s="18">
        <f t="shared" si="15"/>
        <v>1141.3623333333335</v>
      </c>
      <c r="L53" s="18">
        <f t="shared" si="15"/>
        <v>1135.674</v>
      </c>
      <c r="M53" s="18">
        <f t="shared" si="15"/>
        <v>1264.8896666666667</v>
      </c>
      <c r="N53" s="18">
        <f t="shared" si="15"/>
        <v>1746.4503333333334</v>
      </c>
      <c r="O53" s="18">
        <f>O54+O62</f>
        <v>2103.8669999999997</v>
      </c>
      <c r="P53" s="19">
        <f>P54+P62</f>
        <v>19405.815999999999</v>
      </c>
    </row>
    <row r="54" spans="1:16" x14ac:dyDescent="0.25">
      <c r="A54" s="47"/>
      <c r="B54" s="48" t="s">
        <v>71</v>
      </c>
      <c r="C54" s="49"/>
      <c r="D54" s="50">
        <f>SUM(D55:D61)</f>
        <v>2.071333333333333</v>
      </c>
      <c r="E54" s="50">
        <f>SUM(E55:E61)</f>
        <v>1.8596666666666666</v>
      </c>
      <c r="F54" s="50">
        <f t="shared" ref="F54:N54" si="16">SUM(F55:F61)</f>
        <v>2.0036666666666667</v>
      </c>
      <c r="G54" s="50">
        <f t="shared" si="16"/>
        <v>0.89800000000000002</v>
      </c>
      <c r="H54" s="50">
        <f t="shared" si="16"/>
        <v>0.43133333333333335</v>
      </c>
      <c r="I54" s="50">
        <f t="shared" si="16"/>
        <v>0.27200000000000002</v>
      </c>
      <c r="J54" s="50">
        <f t="shared" si="16"/>
        <v>0.27566666666666667</v>
      </c>
      <c r="K54" s="50">
        <f t="shared" si="16"/>
        <v>0.33966666666666673</v>
      </c>
      <c r="L54" s="50">
        <f t="shared" si="16"/>
        <v>0.17066666666666666</v>
      </c>
      <c r="M54" s="50">
        <f t="shared" si="16"/>
        <v>0.25366666666666665</v>
      </c>
      <c r="N54" s="50">
        <f t="shared" si="16"/>
        <v>0.8656666666666667</v>
      </c>
      <c r="O54" s="50">
        <f>SUM(O55:O61)</f>
        <v>1.5926666666666669</v>
      </c>
      <c r="P54" s="24">
        <f>SUM(D54:O54)</f>
        <v>11.033999999999999</v>
      </c>
    </row>
    <row r="55" spans="1:16" x14ac:dyDescent="0.25">
      <c r="A55" s="20" t="s">
        <v>72</v>
      </c>
      <c r="B55" s="30" t="s">
        <v>28</v>
      </c>
      <c r="C55" s="22" t="s">
        <v>29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2">
        <f t="shared" ref="P55:P61" si="17">SUM(D55:G55,H55:O55)</f>
        <v>0</v>
      </c>
    </row>
    <row r="56" spans="1:16" x14ac:dyDescent="0.25">
      <c r="A56" s="20" t="s">
        <v>73</v>
      </c>
      <c r="B56" s="30" t="s">
        <v>31</v>
      </c>
      <c r="C56" s="22" t="s">
        <v>32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2">
        <f t="shared" si="17"/>
        <v>0</v>
      </c>
    </row>
    <row r="57" spans="1:16" x14ac:dyDescent="0.25">
      <c r="A57" s="20" t="s">
        <v>74</v>
      </c>
      <c r="B57" s="30" t="s">
        <v>34</v>
      </c>
      <c r="C57" s="22" t="s">
        <v>35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2">
        <f t="shared" si="17"/>
        <v>0</v>
      </c>
    </row>
    <row r="58" spans="1:16" x14ac:dyDescent="0.25">
      <c r="A58" s="20" t="s">
        <v>75</v>
      </c>
      <c r="B58" s="30" t="s">
        <v>37</v>
      </c>
      <c r="C58" s="22" t="s">
        <v>38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2">
        <f t="shared" si="17"/>
        <v>0</v>
      </c>
    </row>
    <row r="59" spans="1:16" x14ac:dyDescent="0.25">
      <c r="A59" s="20" t="s">
        <v>76</v>
      </c>
      <c r="B59" s="30" t="s">
        <v>40</v>
      </c>
      <c r="C59" s="22" t="s">
        <v>41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2">
        <f t="shared" si="17"/>
        <v>0</v>
      </c>
    </row>
    <row r="60" spans="1:16" x14ac:dyDescent="0.25">
      <c r="A60" s="20" t="s">
        <v>77</v>
      </c>
      <c r="B60" s="30" t="s">
        <v>43</v>
      </c>
      <c r="C60" s="22" t="s">
        <v>44</v>
      </c>
      <c r="D60" s="37">
        <v>2.071333333333333</v>
      </c>
      <c r="E60" s="37">
        <v>1.8596666666666666</v>
      </c>
      <c r="F60" s="37">
        <v>2.0036666666666667</v>
      </c>
      <c r="G60" s="37">
        <v>0.89800000000000002</v>
      </c>
      <c r="H60" s="37">
        <v>0.43133333333333335</v>
      </c>
      <c r="I60" s="37">
        <v>0.27200000000000002</v>
      </c>
      <c r="J60" s="37">
        <v>0.27566666666666667</v>
      </c>
      <c r="K60" s="37">
        <v>0.33966666666666673</v>
      </c>
      <c r="L60" s="37">
        <v>0.17066666666666666</v>
      </c>
      <c r="M60" s="37">
        <v>0.25366666666666665</v>
      </c>
      <c r="N60" s="37">
        <v>0.8656666666666667</v>
      </c>
      <c r="O60" s="37">
        <v>1.5926666666666669</v>
      </c>
      <c r="P60" s="32">
        <f t="shared" si="17"/>
        <v>11.033999999999999</v>
      </c>
    </row>
    <row r="61" spans="1:16" x14ac:dyDescent="0.25">
      <c r="A61" s="20" t="s">
        <v>78</v>
      </c>
      <c r="B61" s="30" t="s">
        <v>46</v>
      </c>
      <c r="C61" s="22" t="s">
        <v>47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2">
        <f t="shared" si="17"/>
        <v>0</v>
      </c>
    </row>
    <row r="62" spans="1:16" x14ac:dyDescent="0.25">
      <c r="A62" s="51"/>
      <c r="B62" s="34" t="s">
        <v>61</v>
      </c>
      <c r="C62" s="34"/>
      <c r="D62" s="50">
        <f>SUM(D63:D69)</f>
        <v>2264.762666666667</v>
      </c>
      <c r="E62" s="50">
        <f>SUM(E63:E69)</f>
        <v>2233.0546666666669</v>
      </c>
      <c r="F62" s="50">
        <f t="shared" ref="F62:P62" si="18">SUM(F63:F69)</f>
        <v>2385.8670000000002</v>
      </c>
      <c r="G62" s="50">
        <f t="shared" si="18"/>
        <v>1665.6620000000003</v>
      </c>
      <c r="H62" s="50">
        <f t="shared" si="18"/>
        <v>1165.2270000000001</v>
      </c>
      <c r="I62" s="50">
        <f t="shared" si="18"/>
        <v>1098.873</v>
      </c>
      <c r="J62" s="50">
        <f t="shared" si="18"/>
        <v>1192.3146666666667</v>
      </c>
      <c r="K62" s="50">
        <f t="shared" si="18"/>
        <v>1141.0226666666667</v>
      </c>
      <c r="L62" s="50">
        <f t="shared" si="18"/>
        <v>1135.5033333333333</v>
      </c>
      <c r="M62" s="50">
        <f t="shared" si="18"/>
        <v>1264.636</v>
      </c>
      <c r="N62" s="50">
        <f t="shared" si="18"/>
        <v>1745.5846666666669</v>
      </c>
      <c r="O62" s="50">
        <f>SUM(O63:O69)</f>
        <v>2102.2743333333333</v>
      </c>
      <c r="P62" s="24">
        <f t="shared" si="18"/>
        <v>19394.781999999999</v>
      </c>
    </row>
    <row r="63" spans="1:16" x14ac:dyDescent="0.25">
      <c r="A63" s="20" t="s">
        <v>72</v>
      </c>
      <c r="B63" s="30" t="s">
        <v>28</v>
      </c>
      <c r="C63" s="22" t="s">
        <v>29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2">
        <f t="shared" ref="P63:P69" si="19">SUM(D63:G63,H63:O63)</f>
        <v>0</v>
      </c>
    </row>
    <row r="64" spans="1:16" x14ac:dyDescent="0.25">
      <c r="A64" s="20" t="s">
        <v>73</v>
      </c>
      <c r="B64" s="30" t="s">
        <v>31</v>
      </c>
      <c r="C64" s="22" t="s">
        <v>32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2">
        <f t="shared" si="19"/>
        <v>0</v>
      </c>
    </row>
    <row r="65" spans="1:16" x14ac:dyDescent="0.25">
      <c r="A65" s="20" t="s">
        <v>74</v>
      </c>
      <c r="B65" s="30" t="s">
        <v>34</v>
      </c>
      <c r="C65" s="22" t="s">
        <v>35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2">
        <f t="shared" si="19"/>
        <v>0</v>
      </c>
    </row>
    <row r="66" spans="1:16" x14ac:dyDescent="0.25">
      <c r="A66" s="20" t="s">
        <v>75</v>
      </c>
      <c r="B66" s="30" t="s">
        <v>37</v>
      </c>
      <c r="C66" s="22" t="s">
        <v>38</v>
      </c>
      <c r="D66" s="37">
        <v>627.18833333333339</v>
      </c>
      <c r="E66" s="37">
        <v>578.97799999999995</v>
      </c>
      <c r="F66" s="37">
        <v>646.17733333333331</v>
      </c>
      <c r="G66" s="37">
        <v>610.85733333333337</v>
      </c>
      <c r="H66" s="37">
        <v>610.37166666666678</v>
      </c>
      <c r="I66" s="37">
        <v>654.61466666666672</v>
      </c>
      <c r="J66" s="37">
        <v>708.21199999999999</v>
      </c>
      <c r="K66" s="37">
        <v>671.30366666666669</v>
      </c>
      <c r="L66" s="37">
        <v>629.68466666666666</v>
      </c>
      <c r="M66" s="37">
        <v>621.03566666666666</v>
      </c>
      <c r="N66" s="37">
        <v>608.74366666666674</v>
      </c>
      <c r="O66" s="37">
        <v>646.35500000000002</v>
      </c>
      <c r="P66" s="32">
        <f t="shared" si="19"/>
        <v>7613.5220000000008</v>
      </c>
    </row>
    <row r="67" spans="1:16" x14ac:dyDescent="0.25">
      <c r="A67" s="20" t="s">
        <v>76</v>
      </c>
      <c r="B67" s="30" t="s">
        <v>40</v>
      </c>
      <c r="C67" s="22" t="s">
        <v>41</v>
      </c>
      <c r="D67" s="37">
        <v>855.33966666666674</v>
      </c>
      <c r="E67" s="37">
        <v>882.87966666666671</v>
      </c>
      <c r="F67" s="37">
        <v>959.23833333333334</v>
      </c>
      <c r="G67" s="37">
        <v>644.66166666666675</v>
      </c>
      <c r="H67" s="37">
        <v>421.42099999999999</v>
      </c>
      <c r="I67" s="37">
        <v>353.3576666666666</v>
      </c>
      <c r="J67" s="37">
        <v>397.20333333333338</v>
      </c>
      <c r="K67" s="37">
        <v>376.05233333333331</v>
      </c>
      <c r="L67" s="37">
        <v>400.2383333333334</v>
      </c>
      <c r="M67" s="37">
        <v>476.45966666666669</v>
      </c>
      <c r="N67" s="37">
        <v>695.15233333333333</v>
      </c>
      <c r="O67" s="37">
        <v>796.81700000000001</v>
      </c>
      <c r="P67" s="32">
        <f t="shared" si="19"/>
        <v>7258.8210000000008</v>
      </c>
    </row>
    <row r="68" spans="1:16" x14ac:dyDescent="0.25">
      <c r="A68" s="20" t="s">
        <v>77</v>
      </c>
      <c r="B68" s="30" t="s">
        <v>43</v>
      </c>
      <c r="C68" s="22" t="s">
        <v>44</v>
      </c>
      <c r="D68" s="37">
        <v>507.00299999999999</v>
      </c>
      <c r="E68" s="37">
        <v>487.517</v>
      </c>
      <c r="F68" s="37">
        <v>484.76266666666669</v>
      </c>
      <c r="G68" s="37">
        <v>246.89866666666668</v>
      </c>
      <c r="H68" s="37">
        <v>74.601666666666659</v>
      </c>
      <c r="I68" s="37">
        <v>56.523666666666678</v>
      </c>
      <c r="J68" s="37">
        <v>57.923000000000002</v>
      </c>
      <c r="K68" s="37">
        <v>63.611666666666657</v>
      </c>
      <c r="L68" s="37">
        <v>64.057666666666663</v>
      </c>
      <c r="M68" s="37">
        <v>111.51766666666667</v>
      </c>
      <c r="N68" s="37">
        <v>299.75700000000001</v>
      </c>
      <c r="O68" s="37">
        <v>432.39600000000002</v>
      </c>
      <c r="P68" s="32">
        <f t="shared" si="19"/>
        <v>2886.5696666666672</v>
      </c>
    </row>
    <row r="69" spans="1:16" ht="15.75" thickBot="1" x14ac:dyDescent="0.3">
      <c r="A69" s="38" t="s">
        <v>78</v>
      </c>
      <c r="B69" s="39" t="s">
        <v>46</v>
      </c>
      <c r="C69" s="40" t="s">
        <v>47</v>
      </c>
      <c r="D69" s="41">
        <v>275.23166666666668</v>
      </c>
      <c r="E69" s="41">
        <v>283.68</v>
      </c>
      <c r="F69" s="41">
        <v>295.68866666666668</v>
      </c>
      <c r="G69" s="41">
        <v>163.24433333333334</v>
      </c>
      <c r="H69" s="41">
        <v>58.832666666666661</v>
      </c>
      <c r="I69" s="41">
        <v>34.377000000000002</v>
      </c>
      <c r="J69" s="41">
        <v>28.976333333333333</v>
      </c>
      <c r="K69" s="41">
        <v>30.054999999999996</v>
      </c>
      <c r="L69" s="41">
        <v>41.522666666666659</v>
      </c>
      <c r="M69" s="41">
        <v>55.622999999999998</v>
      </c>
      <c r="N69" s="41">
        <v>141.93166666666664</v>
      </c>
      <c r="O69" s="41">
        <v>226.70633333333333</v>
      </c>
      <c r="P69" s="42">
        <f t="shared" si="19"/>
        <v>1635.8693333333333</v>
      </c>
    </row>
    <row r="70" spans="1:16" x14ac:dyDescent="0.25">
      <c r="A70" s="15" t="s">
        <v>79</v>
      </c>
      <c r="B70" s="29" t="s">
        <v>80</v>
      </c>
      <c r="C70" s="29"/>
      <c r="D70" s="18">
        <f>SUM(D71:D73)</f>
        <v>14.093333333333334</v>
      </c>
      <c r="E70" s="18">
        <f>SUM(E71:E73)</f>
        <v>14.396666666666668</v>
      </c>
      <c r="F70" s="18">
        <f t="shared" ref="F70:N70" si="20">SUM(F71:F73)</f>
        <v>15.133333333333333</v>
      </c>
      <c r="G70" s="18">
        <f t="shared" si="20"/>
        <v>10.491</v>
      </c>
      <c r="H70" s="18">
        <f t="shared" si="20"/>
        <v>3.5949999999999998</v>
      </c>
      <c r="I70" s="18">
        <f t="shared" si="20"/>
        <v>1.8413333333333333</v>
      </c>
      <c r="J70" s="18">
        <f t="shared" si="20"/>
        <v>2.4870000000000001</v>
      </c>
      <c r="K70" s="18">
        <f t="shared" si="20"/>
        <v>1.8769999999999998</v>
      </c>
      <c r="L70" s="18">
        <f t="shared" si="20"/>
        <v>2.1903333333333332</v>
      </c>
      <c r="M70" s="18">
        <f t="shared" si="20"/>
        <v>5.8923333333333341</v>
      </c>
      <c r="N70" s="18">
        <f t="shared" si="20"/>
        <v>13.727333333333334</v>
      </c>
      <c r="O70" s="18">
        <f>SUM(O71:O73)</f>
        <v>16.259</v>
      </c>
      <c r="P70" s="19">
        <f>SUM(P71:P73)</f>
        <v>101.98366666666666</v>
      </c>
    </row>
    <row r="71" spans="1:16" x14ac:dyDescent="0.25">
      <c r="A71" s="20" t="s">
        <v>81</v>
      </c>
      <c r="B71" s="52" t="s">
        <v>82</v>
      </c>
      <c r="C71" s="22"/>
      <c r="D71" s="37">
        <v>4.7316666666666665</v>
      </c>
      <c r="E71" s="37">
        <v>5.2459999999999996</v>
      </c>
      <c r="F71" s="37">
        <v>5.3906666666666672</v>
      </c>
      <c r="G71" s="37">
        <v>4.307666666666667</v>
      </c>
      <c r="H71" s="37">
        <v>3.0356666666666663</v>
      </c>
      <c r="I71" s="37">
        <v>1.5629999999999999</v>
      </c>
      <c r="J71" s="37">
        <v>2.2550000000000003</v>
      </c>
      <c r="K71" s="37">
        <v>1.6659999999999997</v>
      </c>
      <c r="L71" s="37">
        <v>1.9509999999999998</v>
      </c>
      <c r="M71" s="37">
        <v>4.182666666666667</v>
      </c>
      <c r="N71" s="37">
        <v>6.6956666666666669</v>
      </c>
      <c r="O71" s="37">
        <v>7.2713333333333336</v>
      </c>
      <c r="P71" s="32">
        <f>SUM(D71:G71,H71:O71)</f>
        <v>48.29633333333333</v>
      </c>
    </row>
    <row r="72" spans="1:16" x14ac:dyDescent="0.25">
      <c r="A72" s="20" t="s">
        <v>83</v>
      </c>
      <c r="B72" s="52" t="s">
        <v>84</v>
      </c>
      <c r="C72" s="21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2">
        <f>SUM(D72:G72,H72:O72)</f>
        <v>0</v>
      </c>
    </row>
    <row r="73" spans="1:16" ht="15.75" thickBot="1" x14ac:dyDescent="0.3">
      <c r="A73" s="38" t="s">
        <v>85</v>
      </c>
      <c r="B73" s="53" t="s">
        <v>86</v>
      </c>
      <c r="C73" s="53"/>
      <c r="D73" s="41">
        <v>9.3616666666666664</v>
      </c>
      <c r="E73" s="41">
        <v>9.1506666666666678</v>
      </c>
      <c r="F73" s="41">
        <v>9.7426666666666666</v>
      </c>
      <c r="G73" s="41">
        <v>6.1833333333333336</v>
      </c>
      <c r="H73" s="41">
        <v>0.55933333333333335</v>
      </c>
      <c r="I73" s="41">
        <v>0.27833333333333332</v>
      </c>
      <c r="J73" s="41">
        <v>0.23199999999999998</v>
      </c>
      <c r="K73" s="41">
        <v>0.21099999999999999</v>
      </c>
      <c r="L73" s="41">
        <v>0.23933333333333331</v>
      </c>
      <c r="M73" s="41">
        <v>1.7096666666666669</v>
      </c>
      <c r="N73" s="41">
        <v>7.0316666666666663</v>
      </c>
      <c r="O73" s="41">
        <v>8.9876666666666676</v>
      </c>
      <c r="P73" s="42">
        <f>SUM(D73:G73,H73:O73)</f>
        <v>53.687333333333335</v>
      </c>
    </row>
    <row r="74" spans="1:16" x14ac:dyDescent="0.25">
      <c r="A74" s="54"/>
      <c r="B74" s="29" t="s">
        <v>87</v>
      </c>
      <c r="C74" s="29"/>
      <c r="D74" s="55">
        <f>SUM(D76:D82)</f>
        <v>43681.2</v>
      </c>
      <c r="E74" s="55">
        <f t="shared" ref="E74:O74" si="21">SUM(E76:E82)</f>
        <v>40766.931666666664</v>
      </c>
      <c r="F74" s="55">
        <f t="shared" si="21"/>
        <v>41913.346999999994</v>
      </c>
      <c r="G74" s="55">
        <f t="shared" si="21"/>
        <v>23892.309333333331</v>
      </c>
      <c r="H74" s="55">
        <f t="shared" si="21"/>
        <v>7035.7096666666657</v>
      </c>
      <c r="I74" s="55">
        <f t="shared" si="21"/>
        <v>4556.4979999999996</v>
      </c>
      <c r="J74" s="55">
        <f t="shared" si="21"/>
        <v>4299.0296666666663</v>
      </c>
      <c r="K74" s="55">
        <f t="shared" si="21"/>
        <v>4233.7669999999998</v>
      </c>
      <c r="L74" s="55">
        <f t="shared" si="21"/>
        <v>4926.9996666666666</v>
      </c>
      <c r="M74" s="55">
        <f t="shared" si="21"/>
        <v>12992.517666666667</v>
      </c>
      <c r="N74" s="55">
        <f t="shared" si="21"/>
        <v>30830.33666666667</v>
      </c>
      <c r="O74" s="55">
        <f t="shared" si="21"/>
        <v>38062.922666666665</v>
      </c>
      <c r="P74" s="56">
        <f>SUM(D74:O74)</f>
        <v>257191.56899999996</v>
      </c>
    </row>
    <row r="75" spans="1:16" x14ac:dyDescent="0.25">
      <c r="A75" s="57"/>
      <c r="B75" s="58" t="s">
        <v>28</v>
      </c>
      <c r="C75" s="59" t="s">
        <v>29</v>
      </c>
      <c r="D75" s="31">
        <f>D29+D37+D46+D55+D63</f>
        <v>0</v>
      </c>
      <c r="E75" s="31">
        <f t="shared" ref="E75:O77" si="22">E29+E37+E46+E55+E63</f>
        <v>0</v>
      </c>
      <c r="F75" s="31">
        <f t="shared" si="22"/>
        <v>0</v>
      </c>
      <c r="G75" s="31">
        <f t="shared" si="22"/>
        <v>0</v>
      </c>
      <c r="H75" s="31">
        <f t="shared" si="22"/>
        <v>0</v>
      </c>
      <c r="I75" s="31">
        <f t="shared" si="22"/>
        <v>0</v>
      </c>
      <c r="J75" s="31">
        <f t="shared" si="22"/>
        <v>0</v>
      </c>
      <c r="K75" s="31">
        <f t="shared" si="22"/>
        <v>0</v>
      </c>
      <c r="L75" s="31">
        <f t="shared" si="22"/>
        <v>0</v>
      </c>
      <c r="M75" s="31">
        <f t="shared" si="22"/>
        <v>0</v>
      </c>
      <c r="N75" s="31">
        <f t="shared" si="22"/>
        <v>0</v>
      </c>
      <c r="O75" s="31">
        <f t="shared" si="22"/>
        <v>0</v>
      </c>
      <c r="P75" s="32">
        <f t="shared" ref="P75:P82" si="23">SUM(D75:G75,H75:O75)</f>
        <v>0</v>
      </c>
    </row>
    <row r="76" spans="1:16" x14ac:dyDescent="0.25">
      <c r="A76" s="57"/>
      <c r="B76" s="58" t="s">
        <v>31</v>
      </c>
      <c r="C76" s="59" t="s">
        <v>32</v>
      </c>
      <c r="D76" s="31">
        <f>D30+D38+D47+D56+D64</f>
        <v>0</v>
      </c>
      <c r="E76" s="31">
        <f t="shared" si="22"/>
        <v>0</v>
      </c>
      <c r="F76" s="31">
        <f t="shared" si="22"/>
        <v>0</v>
      </c>
      <c r="G76" s="31">
        <f t="shared" si="22"/>
        <v>0</v>
      </c>
      <c r="H76" s="31">
        <f t="shared" si="22"/>
        <v>0</v>
      </c>
      <c r="I76" s="31">
        <f t="shared" si="22"/>
        <v>0</v>
      </c>
      <c r="J76" s="31">
        <f t="shared" si="22"/>
        <v>0</v>
      </c>
      <c r="K76" s="31">
        <f t="shared" si="22"/>
        <v>0</v>
      </c>
      <c r="L76" s="31">
        <f t="shared" si="22"/>
        <v>0</v>
      </c>
      <c r="M76" s="31">
        <f t="shared" si="22"/>
        <v>0</v>
      </c>
      <c r="N76" s="31">
        <f t="shared" si="22"/>
        <v>0</v>
      </c>
      <c r="O76" s="31">
        <f t="shared" si="22"/>
        <v>0</v>
      </c>
      <c r="P76" s="32">
        <f t="shared" si="23"/>
        <v>0</v>
      </c>
    </row>
    <row r="77" spans="1:16" x14ac:dyDescent="0.25">
      <c r="A77" s="57"/>
      <c r="B77" s="58" t="s">
        <v>34</v>
      </c>
      <c r="C77" s="59" t="s">
        <v>35</v>
      </c>
      <c r="D77" s="31">
        <f>D31+D39+D48+D57+D65</f>
        <v>11571.620666666668</v>
      </c>
      <c r="E77" s="31">
        <f t="shared" si="22"/>
        <v>10648.313</v>
      </c>
      <c r="F77" s="31">
        <f t="shared" si="22"/>
        <v>11274.676666666666</v>
      </c>
      <c r="G77" s="31">
        <f t="shared" si="22"/>
        <v>5680.1496666666671</v>
      </c>
      <c r="H77" s="31">
        <f t="shared" si="22"/>
        <v>0</v>
      </c>
      <c r="I77" s="31">
        <f t="shared" si="22"/>
        <v>0</v>
      </c>
      <c r="J77" s="31">
        <f t="shared" si="22"/>
        <v>4.0000000000000001E-3</v>
      </c>
      <c r="K77" s="31">
        <f t="shared" si="22"/>
        <v>5.5333333333333339E-2</v>
      </c>
      <c r="L77" s="31">
        <f t="shared" si="22"/>
        <v>8.666666666666668E-3</v>
      </c>
      <c r="M77" s="31">
        <f t="shared" si="22"/>
        <v>1419.8119999999999</v>
      </c>
      <c r="N77" s="31">
        <f t="shared" si="22"/>
        <v>8916.7536666666656</v>
      </c>
      <c r="O77" s="31">
        <f t="shared" si="22"/>
        <v>10052.018</v>
      </c>
      <c r="P77" s="32">
        <f t="shared" si="23"/>
        <v>59563.411666666652</v>
      </c>
    </row>
    <row r="78" spans="1:16" x14ac:dyDescent="0.25">
      <c r="A78" s="57"/>
      <c r="B78" s="58" t="s">
        <v>37</v>
      </c>
      <c r="C78" s="59" t="s">
        <v>38</v>
      </c>
      <c r="D78" s="31">
        <f>D66+D49+D40+D32+D24</f>
        <v>8928.5143333333326</v>
      </c>
      <c r="E78" s="31">
        <f t="shared" ref="E78:O79" si="24">E66+E49+E40+E32+E24</f>
        <v>8313.1163333333316</v>
      </c>
      <c r="F78" s="31">
        <f t="shared" si="24"/>
        <v>8616.7856666666648</v>
      </c>
      <c r="G78" s="31">
        <f t="shared" si="24"/>
        <v>4436.7433333333329</v>
      </c>
      <c r="H78" s="31">
        <f t="shared" si="24"/>
        <v>656.54500000000007</v>
      </c>
      <c r="I78" s="31">
        <f t="shared" si="24"/>
        <v>685.46166666666682</v>
      </c>
      <c r="J78" s="31">
        <f t="shared" si="24"/>
        <v>738.46100000000001</v>
      </c>
      <c r="K78" s="31">
        <f t="shared" si="24"/>
        <v>699.84833333333336</v>
      </c>
      <c r="L78" s="31">
        <f t="shared" si="24"/>
        <v>694.70533333333333</v>
      </c>
      <c r="M78" s="31">
        <f t="shared" si="24"/>
        <v>1837.595</v>
      </c>
      <c r="N78" s="31">
        <f t="shared" si="24"/>
        <v>6507.8216666666676</v>
      </c>
      <c r="O78" s="31">
        <f t="shared" si="24"/>
        <v>7455.9940000000006</v>
      </c>
      <c r="P78" s="32">
        <f t="shared" si="23"/>
        <v>49571.59166666666</v>
      </c>
    </row>
    <row r="79" spans="1:16" x14ac:dyDescent="0.25">
      <c r="A79" s="57"/>
      <c r="B79" s="58" t="s">
        <v>40</v>
      </c>
      <c r="C79" s="59" t="s">
        <v>41</v>
      </c>
      <c r="D79" s="31">
        <f>D67+D50+D41+D33+D25</f>
        <v>5905.5029999999988</v>
      </c>
      <c r="E79" s="31">
        <f t="shared" si="24"/>
        <v>5601.098</v>
      </c>
      <c r="F79" s="31">
        <f t="shared" si="24"/>
        <v>5857.4213333333337</v>
      </c>
      <c r="G79" s="31">
        <f t="shared" si="24"/>
        <v>3186.7880000000005</v>
      </c>
      <c r="H79" s="31">
        <f t="shared" si="24"/>
        <v>685.64700000000016</v>
      </c>
      <c r="I79" s="31">
        <f t="shared" si="24"/>
        <v>511.46399999999994</v>
      </c>
      <c r="J79" s="31">
        <f t="shared" si="24"/>
        <v>556.12900000000002</v>
      </c>
      <c r="K79" s="31">
        <f t="shared" si="24"/>
        <v>515.64566666666667</v>
      </c>
      <c r="L79" s="31">
        <f t="shared" si="24"/>
        <v>594.79333333333341</v>
      </c>
      <c r="M79" s="31">
        <f t="shared" si="24"/>
        <v>1483.2496666666666</v>
      </c>
      <c r="N79" s="31">
        <f t="shared" si="24"/>
        <v>4324.9336666666668</v>
      </c>
      <c r="O79" s="31">
        <f t="shared" si="24"/>
        <v>5288.996666666666</v>
      </c>
      <c r="P79" s="32">
        <f t="shared" si="23"/>
        <v>34511.669333333339</v>
      </c>
    </row>
    <row r="80" spans="1:16" x14ac:dyDescent="0.25">
      <c r="A80" s="57"/>
      <c r="B80" s="58" t="s">
        <v>43</v>
      </c>
      <c r="C80" s="59" t="s">
        <v>44</v>
      </c>
      <c r="D80" s="31">
        <f>D68+D51+D42+D34+D26+D60</f>
        <v>892.15300000000002</v>
      </c>
      <c r="E80" s="31">
        <f t="shared" ref="E80:O80" si="25">E68+E51+E42+E34+E26+E60</f>
        <v>854.56633333333343</v>
      </c>
      <c r="F80" s="31">
        <f t="shared" si="25"/>
        <v>867.4613333333333</v>
      </c>
      <c r="G80" s="31">
        <f t="shared" si="25"/>
        <v>457.11900000000003</v>
      </c>
      <c r="H80" s="31">
        <f t="shared" si="25"/>
        <v>96.88133333333333</v>
      </c>
      <c r="I80" s="31">
        <f t="shared" si="25"/>
        <v>71.293000000000021</v>
      </c>
      <c r="J80" s="31">
        <f t="shared" si="25"/>
        <v>72.300333333333342</v>
      </c>
      <c r="K80" s="31">
        <f t="shared" si="25"/>
        <v>76.997333333333316</v>
      </c>
      <c r="L80" s="31">
        <f t="shared" si="25"/>
        <v>82.743999999999986</v>
      </c>
      <c r="M80" s="31">
        <f t="shared" si="25"/>
        <v>189.02466666666666</v>
      </c>
      <c r="N80" s="31">
        <f t="shared" si="25"/>
        <v>581.73633333333339</v>
      </c>
      <c r="O80" s="31">
        <f t="shared" si="25"/>
        <v>780.8693333333332</v>
      </c>
      <c r="P80" s="32">
        <f t="shared" si="23"/>
        <v>5023.1459999999997</v>
      </c>
    </row>
    <row r="81" spans="1:16" x14ac:dyDescent="0.25">
      <c r="A81" s="57"/>
      <c r="B81" s="58" t="s">
        <v>46</v>
      </c>
      <c r="C81" s="59" t="s">
        <v>47</v>
      </c>
      <c r="D81" s="31">
        <f>D35+D43+D52+D61+D69+D27</f>
        <v>286.14100000000002</v>
      </c>
      <c r="E81" s="31">
        <f t="shared" ref="E81:O81" si="26">E35+E43+E52+E61+E69+E27</f>
        <v>307.392</v>
      </c>
      <c r="F81" s="31">
        <f t="shared" si="26"/>
        <v>320.29433333333333</v>
      </c>
      <c r="G81" s="31">
        <f t="shared" si="26"/>
        <v>172.79933333333335</v>
      </c>
      <c r="H81" s="31">
        <f t="shared" si="26"/>
        <v>63.25</v>
      </c>
      <c r="I81" s="31">
        <f t="shared" si="26"/>
        <v>36.060333333333332</v>
      </c>
      <c r="J81" s="31">
        <f t="shared" si="26"/>
        <v>30.187333333333331</v>
      </c>
      <c r="K81" s="31">
        <f t="shared" si="26"/>
        <v>31.221999999999994</v>
      </c>
      <c r="L81" s="31">
        <f t="shared" si="26"/>
        <v>42.570666666666661</v>
      </c>
      <c r="M81" s="31">
        <f t="shared" si="26"/>
        <v>59.345999999999997</v>
      </c>
      <c r="N81" s="31">
        <f t="shared" si="26"/>
        <v>153.85966666666664</v>
      </c>
      <c r="O81" s="31">
        <f t="shared" si="26"/>
        <v>244.79866666666669</v>
      </c>
      <c r="P81" s="32">
        <f t="shared" si="23"/>
        <v>1747.9213333333337</v>
      </c>
    </row>
    <row r="82" spans="1:16" ht="15.75" thickBot="1" x14ac:dyDescent="0.3">
      <c r="A82" s="60"/>
      <c r="B82" s="61" t="s">
        <v>88</v>
      </c>
      <c r="C82" s="62" t="s">
        <v>20</v>
      </c>
      <c r="D82" s="63">
        <f>D8</f>
        <v>16097.267999999998</v>
      </c>
      <c r="E82" s="63">
        <f t="shared" ref="E82:O82" si="27">E8</f>
        <v>15042.446000000002</v>
      </c>
      <c r="F82" s="63">
        <f t="shared" si="27"/>
        <v>14976.707666666665</v>
      </c>
      <c r="G82" s="63">
        <f t="shared" si="27"/>
        <v>9958.7099999999991</v>
      </c>
      <c r="H82" s="63">
        <f t="shared" si="27"/>
        <v>5533.386333333332</v>
      </c>
      <c r="I82" s="63">
        <f t="shared" si="27"/>
        <v>3252.2189999999996</v>
      </c>
      <c r="J82" s="63">
        <f t="shared" si="27"/>
        <v>2901.9479999999994</v>
      </c>
      <c r="K82" s="63">
        <f t="shared" si="27"/>
        <v>2909.9983333333334</v>
      </c>
      <c r="L82" s="31">
        <f t="shared" si="27"/>
        <v>3512.1776666666665</v>
      </c>
      <c r="M82" s="63">
        <f t="shared" si="27"/>
        <v>8003.4903333333332</v>
      </c>
      <c r="N82" s="63">
        <f t="shared" si="27"/>
        <v>10345.231666666667</v>
      </c>
      <c r="O82" s="63">
        <f t="shared" si="27"/>
        <v>14240.245999999999</v>
      </c>
      <c r="P82" s="42">
        <f t="shared" si="23"/>
        <v>106773.82900000001</v>
      </c>
    </row>
    <row r="83" spans="1:16" x14ac:dyDescent="0.25">
      <c r="A83" s="54"/>
      <c r="B83" s="29" t="s">
        <v>89</v>
      </c>
      <c r="C83" s="29"/>
      <c r="D83" s="55">
        <f>SUM(D85:D91)</f>
        <v>43679.128666666664</v>
      </c>
      <c r="E83" s="55">
        <f t="shared" ref="E83:O83" si="28">SUM(E85:E91)</f>
        <v>40765.072</v>
      </c>
      <c r="F83" s="55">
        <f t="shared" si="28"/>
        <v>41911.343333333323</v>
      </c>
      <c r="G83" s="55">
        <f t="shared" si="28"/>
        <v>23891.41133333333</v>
      </c>
      <c r="H83" s="55">
        <f t="shared" si="28"/>
        <v>7035.2783333333318</v>
      </c>
      <c r="I83" s="55">
        <f t="shared" si="28"/>
        <v>4556.2259999999997</v>
      </c>
      <c r="J83" s="55">
        <f t="shared" si="28"/>
        <v>4298.753999999999</v>
      </c>
      <c r="K83" s="55">
        <f t="shared" si="28"/>
        <v>4233.4273333333331</v>
      </c>
      <c r="L83" s="55">
        <f t="shared" si="28"/>
        <v>4926.8289999999997</v>
      </c>
      <c r="M83" s="55">
        <f t="shared" si="28"/>
        <v>12992.263999999999</v>
      </c>
      <c r="N83" s="55">
        <f t="shared" si="28"/>
        <v>30829.471000000001</v>
      </c>
      <c r="O83" s="55">
        <f t="shared" si="28"/>
        <v>38061.33</v>
      </c>
      <c r="P83" s="56">
        <f>SUM(P85:P91)</f>
        <v>257180.53499999997</v>
      </c>
    </row>
    <row r="84" spans="1:16" x14ac:dyDescent="0.25">
      <c r="A84" s="64"/>
      <c r="B84" s="30" t="s">
        <v>28</v>
      </c>
      <c r="C84" s="22" t="s">
        <v>29</v>
      </c>
      <c r="D84" s="31">
        <f>D29+D37+D46+D55+D63</f>
        <v>0</v>
      </c>
      <c r="E84" s="31">
        <f t="shared" ref="E84:O85" si="29">E29+E37+E46+E55+E63</f>
        <v>0</v>
      </c>
      <c r="F84" s="31">
        <f t="shared" si="29"/>
        <v>0</v>
      </c>
      <c r="G84" s="31">
        <f t="shared" si="29"/>
        <v>0</v>
      </c>
      <c r="H84" s="31">
        <f t="shared" si="29"/>
        <v>0</v>
      </c>
      <c r="I84" s="31">
        <f t="shared" si="29"/>
        <v>0</v>
      </c>
      <c r="J84" s="31">
        <f t="shared" si="29"/>
        <v>0</v>
      </c>
      <c r="K84" s="31">
        <f t="shared" si="29"/>
        <v>0</v>
      </c>
      <c r="L84" s="31">
        <f t="shared" si="29"/>
        <v>0</v>
      </c>
      <c r="M84" s="31">
        <f t="shared" si="29"/>
        <v>0</v>
      </c>
      <c r="N84" s="31">
        <f t="shared" si="29"/>
        <v>0</v>
      </c>
      <c r="O84" s="31">
        <f t="shared" si="29"/>
        <v>0</v>
      </c>
      <c r="P84" s="32">
        <f t="shared" ref="P84:P91" si="30">SUM(D84:G84,H84:O84)</f>
        <v>0</v>
      </c>
    </row>
    <row r="85" spans="1:16" x14ac:dyDescent="0.25">
      <c r="A85" s="64"/>
      <c r="B85" s="30" t="s">
        <v>31</v>
      </c>
      <c r="C85" s="22" t="s">
        <v>32</v>
      </c>
      <c r="D85" s="31">
        <f>D30+D38+D47+D56+D64</f>
        <v>0</v>
      </c>
      <c r="E85" s="31">
        <f t="shared" si="29"/>
        <v>0</v>
      </c>
      <c r="F85" s="31">
        <f t="shared" si="29"/>
        <v>0</v>
      </c>
      <c r="G85" s="31">
        <f t="shared" si="29"/>
        <v>0</v>
      </c>
      <c r="H85" s="31">
        <f t="shared" si="29"/>
        <v>0</v>
      </c>
      <c r="I85" s="31">
        <f t="shared" si="29"/>
        <v>0</v>
      </c>
      <c r="J85" s="31">
        <f t="shared" si="29"/>
        <v>0</v>
      </c>
      <c r="K85" s="31">
        <f t="shared" si="29"/>
        <v>0</v>
      </c>
      <c r="L85" s="31">
        <f t="shared" si="29"/>
        <v>0</v>
      </c>
      <c r="M85" s="31">
        <f t="shared" si="29"/>
        <v>0</v>
      </c>
      <c r="N85" s="31">
        <f t="shared" si="29"/>
        <v>0</v>
      </c>
      <c r="O85" s="31">
        <f t="shared" si="29"/>
        <v>0</v>
      </c>
      <c r="P85" s="32">
        <f t="shared" si="30"/>
        <v>0</v>
      </c>
    </row>
    <row r="86" spans="1:16" x14ac:dyDescent="0.25">
      <c r="A86" s="64"/>
      <c r="B86" s="30" t="s">
        <v>34</v>
      </c>
      <c r="C86" s="22" t="s">
        <v>35</v>
      </c>
      <c r="D86" s="31">
        <f>D65+D48+D39+D31+D23+D15</f>
        <v>11571.620666666668</v>
      </c>
      <c r="E86" s="31">
        <f t="shared" ref="E86:O86" si="31">E65+E48+E39+E31+E23+E15</f>
        <v>10648.313</v>
      </c>
      <c r="F86" s="31">
        <f t="shared" si="31"/>
        <v>11274.676666666666</v>
      </c>
      <c r="G86" s="31">
        <f t="shared" si="31"/>
        <v>5680.1496666666671</v>
      </c>
      <c r="H86" s="31">
        <f t="shared" si="31"/>
        <v>0</v>
      </c>
      <c r="I86" s="31">
        <f t="shared" si="31"/>
        <v>0</v>
      </c>
      <c r="J86" s="31">
        <f t="shared" si="31"/>
        <v>4.0000000000000001E-3</v>
      </c>
      <c r="K86" s="31">
        <f t="shared" si="31"/>
        <v>5.5333333333333339E-2</v>
      </c>
      <c r="L86" s="31">
        <f t="shared" si="31"/>
        <v>8.666666666666668E-3</v>
      </c>
      <c r="M86" s="31">
        <f t="shared" si="31"/>
        <v>1419.8119999999999</v>
      </c>
      <c r="N86" s="31">
        <f t="shared" si="31"/>
        <v>8916.7536666666656</v>
      </c>
      <c r="O86" s="31">
        <f t="shared" si="31"/>
        <v>10052.018</v>
      </c>
      <c r="P86" s="32">
        <f t="shared" si="30"/>
        <v>59563.411666666652</v>
      </c>
    </row>
    <row r="87" spans="1:16" x14ac:dyDescent="0.25">
      <c r="A87" s="64"/>
      <c r="B87" s="30" t="s">
        <v>37</v>
      </c>
      <c r="C87" s="22" t="s">
        <v>38</v>
      </c>
      <c r="D87" s="31">
        <f>D66+D49+D40+D32+D24</f>
        <v>8928.5143333333326</v>
      </c>
      <c r="E87" s="31">
        <f t="shared" ref="E87:O90" si="32">E66+E49+E40+E32+E24</f>
        <v>8313.1163333333316</v>
      </c>
      <c r="F87" s="31">
        <f t="shared" si="32"/>
        <v>8616.7856666666648</v>
      </c>
      <c r="G87" s="31">
        <f t="shared" si="32"/>
        <v>4436.7433333333329</v>
      </c>
      <c r="H87" s="31">
        <f t="shared" si="32"/>
        <v>656.54500000000007</v>
      </c>
      <c r="I87" s="31">
        <f t="shared" si="32"/>
        <v>685.46166666666682</v>
      </c>
      <c r="J87" s="31">
        <f t="shared" si="32"/>
        <v>738.46100000000001</v>
      </c>
      <c r="K87" s="31">
        <f t="shared" si="32"/>
        <v>699.84833333333336</v>
      </c>
      <c r="L87" s="31">
        <f t="shared" si="32"/>
        <v>694.70533333333333</v>
      </c>
      <c r="M87" s="31">
        <f t="shared" si="32"/>
        <v>1837.595</v>
      </c>
      <c r="N87" s="31">
        <f t="shared" si="32"/>
        <v>6507.8216666666676</v>
      </c>
      <c r="O87" s="31">
        <f t="shared" si="32"/>
        <v>7455.9940000000006</v>
      </c>
      <c r="P87" s="32">
        <f t="shared" si="30"/>
        <v>49571.59166666666</v>
      </c>
    </row>
    <row r="88" spans="1:16" x14ac:dyDescent="0.25">
      <c r="A88" s="64"/>
      <c r="B88" s="30" t="s">
        <v>40</v>
      </c>
      <c r="C88" s="22" t="s">
        <v>41</v>
      </c>
      <c r="D88" s="31">
        <f>D67+D50+D41+D33+D25</f>
        <v>5905.5029999999988</v>
      </c>
      <c r="E88" s="31">
        <f t="shared" si="32"/>
        <v>5601.098</v>
      </c>
      <c r="F88" s="31">
        <f t="shared" si="32"/>
        <v>5857.4213333333337</v>
      </c>
      <c r="G88" s="31">
        <f t="shared" si="32"/>
        <v>3186.7880000000005</v>
      </c>
      <c r="H88" s="31">
        <f t="shared" si="32"/>
        <v>685.64700000000016</v>
      </c>
      <c r="I88" s="31">
        <f t="shared" si="32"/>
        <v>511.46399999999994</v>
      </c>
      <c r="J88" s="31">
        <f t="shared" si="32"/>
        <v>556.12900000000002</v>
      </c>
      <c r="K88" s="31">
        <f t="shared" si="32"/>
        <v>515.64566666666667</v>
      </c>
      <c r="L88" s="31">
        <f t="shared" si="32"/>
        <v>594.79333333333341</v>
      </c>
      <c r="M88" s="31">
        <f t="shared" si="32"/>
        <v>1483.2496666666666</v>
      </c>
      <c r="N88" s="31">
        <f t="shared" si="32"/>
        <v>4324.9336666666668</v>
      </c>
      <c r="O88" s="31">
        <f t="shared" si="32"/>
        <v>5288.996666666666</v>
      </c>
      <c r="P88" s="32">
        <f t="shared" si="30"/>
        <v>34511.669333333339</v>
      </c>
    </row>
    <row r="89" spans="1:16" x14ac:dyDescent="0.25">
      <c r="A89" s="64"/>
      <c r="B89" s="30" t="s">
        <v>43</v>
      </c>
      <c r="C89" s="22" t="s">
        <v>44</v>
      </c>
      <c r="D89" s="31">
        <f>D68+D51+D42+D34+D26</f>
        <v>890.08166666666671</v>
      </c>
      <c r="E89" s="31">
        <f t="shared" si="32"/>
        <v>852.70666666666682</v>
      </c>
      <c r="F89" s="31">
        <f t="shared" si="32"/>
        <v>865.45766666666668</v>
      </c>
      <c r="G89" s="31">
        <f t="shared" si="32"/>
        <v>456.221</v>
      </c>
      <c r="H89" s="31">
        <f t="shared" si="32"/>
        <v>96.45</v>
      </c>
      <c r="I89" s="31">
        <f t="shared" si="32"/>
        <v>71.021000000000015</v>
      </c>
      <c r="J89" s="31">
        <f t="shared" si="32"/>
        <v>72.024666666666675</v>
      </c>
      <c r="K89" s="31">
        <f t="shared" si="32"/>
        <v>76.657666666666643</v>
      </c>
      <c r="L89" s="31">
        <f t="shared" si="32"/>
        <v>82.573333333333323</v>
      </c>
      <c r="M89" s="31">
        <f t="shared" si="32"/>
        <v>188.77099999999999</v>
      </c>
      <c r="N89" s="31">
        <f t="shared" si="32"/>
        <v>580.87066666666669</v>
      </c>
      <c r="O89" s="31">
        <f t="shared" si="32"/>
        <v>779.27666666666653</v>
      </c>
      <c r="P89" s="32">
        <f t="shared" si="30"/>
        <v>5012.1120000000001</v>
      </c>
    </row>
    <row r="90" spans="1:16" x14ac:dyDescent="0.25">
      <c r="A90" s="64"/>
      <c r="B90" s="30" t="s">
        <v>46</v>
      </c>
      <c r="C90" s="22" t="s">
        <v>47</v>
      </c>
      <c r="D90" s="31">
        <f>D69+D52+D43+D35+D27</f>
        <v>286.14100000000002</v>
      </c>
      <c r="E90" s="31">
        <f t="shared" si="32"/>
        <v>307.39200000000005</v>
      </c>
      <c r="F90" s="31">
        <f t="shared" si="32"/>
        <v>320.29433333333333</v>
      </c>
      <c r="G90" s="31">
        <f t="shared" si="32"/>
        <v>172.79933333333335</v>
      </c>
      <c r="H90" s="31">
        <f t="shared" si="32"/>
        <v>63.25</v>
      </c>
      <c r="I90" s="31">
        <f t="shared" si="32"/>
        <v>36.060333333333332</v>
      </c>
      <c r="J90" s="31">
        <f t="shared" si="32"/>
        <v>30.187333333333331</v>
      </c>
      <c r="K90" s="31">
        <f t="shared" si="32"/>
        <v>31.221999999999998</v>
      </c>
      <c r="L90" s="31">
        <f t="shared" si="32"/>
        <v>42.570666666666654</v>
      </c>
      <c r="M90" s="31">
        <f t="shared" si="32"/>
        <v>59.345999999999989</v>
      </c>
      <c r="N90" s="31">
        <f t="shared" si="32"/>
        <v>153.85966666666664</v>
      </c>
      <c r="O90" s="31">
        <f t="shared" si="32"/>
        <v>244.79866666666669</v>
      </c>
      <c r="P90" s="32">
        <f t="shared" si="30"/>
        <v>1747.9213333333337</v>
      </c>
    </row>
    <row r="91" spans="1:16" ht="15.75" thickBot="1" x14ac:dyDescent="0.3">
      <c r="A91" s="65"/>
      <c r="B91" s="39" t="s">
        <v>90</v>
      </c>
      <c r="C91" s="40" t="s">
        <v>20</v>
      </c>
      <c r="D91" s="63">
        <f>D8</f>
        <v>16097.267999999998</v>
      </c>
      <c r="E91" s="63">
        <f t="shared" ref="E91:O91" si="33">E8</f>
        <v>15042.446000000002</v>
      </c>
      <c r="F91" s="63">
        <f t="shared" si="33"/>
        <v>14976.707666666665</v>
      </c>
      <c r="G91" s="63">
        <f t="shared" si="33"/>
        <v>9958.7099999999991</v>
      </c>
      <c r="H91" s="63">
        <f t="shared" si="33"/>
        <v>5533.386333333332</v>
      </c>
      <c r="I91" s="63">
        <f t="shared" si="33"/>
        <v>3252.2189999999996</v>
      </c>
      <c r="J91" s="63">
        <f t="shared" si="33"/>
        <v>2901.9479999999994</v>
      </c>
      <c r="K91" s="63">
        <f t="shared" si="33"/>
        <v>2909.9983333333334</v>
      </c>
      <c r="L91" s="31">
        <f t="shared" si="33"/>
        <v>3512.1776666666665</v>
      </c>
      <c r="M91" s="63">
        <f t="shared" si="33"/>
        <v>8003.4903333333332</v>
      </c>
      <c r="N91" s="63">
        <f t="shared" si="33"/>
        <v>10345.231666666667</v>
      </c>
      <c r="O91" s="63">
        <f t="shared" si="33"/>
        <v>14240.245999999999</v>
      </c>
      <c r="P91" s="42">
        <f t="shared" si="30"/>
        <v>106773.82900000001</v>
      </c>
    </row>
    <row r="93" spans="1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mergeCells count="2">
    <mergeCell ref="N2:O2"/>
    <mergeCell ref="A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Привалова Елена Вячеславовна</dc:creator>
  <cp:lastModifiedBy>Привалова Елена Вячеславовна</cp:lastModifiedBy>
  <dcterms:created xsi:type="dcterms:W3CDTF">2022-12-07T07:27:47Z</dcterms:created>
  <dcterms:modified xsi:type="dcterms:W3CDTF">2023-12-07T10:06:58Z</dcterms:modified>
</cp:coreProperties>
</file>