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O90" i="1" l="1"/>
  <c r="N90" i="1"/>
  <c r="M90" i="1"/>
  <c r="L90" i="1"/>
  <c r="K90" i="1"/>
  <c r="J90" i="1"/>
  <c r="I90" i="1"/>
  <c r="H90" i="1"/>
  <c r="G90" i="1"/>
  <c r="F90" i="1"/>
  <c r="E90" i="1"/>
  <c r="D90" i="1"/>
  <c r="O89" i="1"/>
  <c r="N89" i="1"/>
  <c r="M89" i="1"/>
  <c r="L89" i="1"/>
  <c r="K89" i="1"/>
  <c r="J89" i="1"/>
  <c r="I89" i="1"/>
  <c r="H89" i="1"/>
  <c r="G89" i="1"/>
  <c r="F89" i="1"/>
  <c r="E89" i="1"/>
  <c r="D89" i="1"/>
  <c r="O88" i="1"/>
  <c r="N88" i="1"/>
  <c r="M88" i="1"/>
  <c r="L88" i="1"/>
  <c r="K88" i="1"/>
  <c r="J88" i="1"/>
  <c r="I88" i="1"/>
  <c r="H88" i="1"/>
  <c r="G88" i="1"/>
  <c r="F88" i="1"/>
  <c r="E88" i="1"/>
  <c r="D88" i="1"/>
  <c r="O87" i="1"/>
  <c r="N87" i="1"/>
  <c r="M87" i="1"/>
  <c r="L87" i="1"/>
  <c r="K87" i="1"/>
  <c r="J87" i="1"/>
  <c r="I87" i="1"/>
  <c r="H87" i="1"/>
  <c r="G87" i="1"/>
  <c r="F87" i="1"/>
  <c r="E87" i="1"/>
  <c r="D87" i="1"/>
  <c r="O85" i="1"/>
  <c r="N85" i="1"/>
  <c r="M85" i="1"/>
  <c r="L85" i="1"/>
  <c r="K85" i="1"/>
  <c r="J85" i="1"/>
  <c r="I85" i="1"/>
  <c r="H85" i="1"/>
  <c r="G85" i="1"/>
  <c r="F85" i="1"/>
  <c r="E85" i="1"/>
  <c r="D85" i="1"/>
  <c r="O84" i="1"/>
  <c r="N84" i="1"/>
  <c r="M84" i="1"/>
  <c r="L84" i="1"/>
  <c r="K84" i="1"/>
  <c r="J84" i="1"/>
  <c r="I84" i="1"/>
  <c r="H84" i="1"/>
  <c r="G84" i="1"/>
  <c r="F84" i="1"/>
  <c r="E84" i="1"/>
  <c r="D84" i="1"/>
  <c r="O81" i="1"/>
  <c r="N81" i="1"/>
  <c r="M81" i="1"/>
  <c r="L81" i="1"/>
  <c r="K81" i="1"/>
  <c r="J81" i="1"/>
  <c r="I81" i="1"/>
  <c r="H81" i="1"/>
  <c r="G81" i="1"/>
  <c r="F81" i="1"/>
  <c r="E81" i="1"/>
  <c r="D81" i="1"/>
  <c r="O80" i="1"/>
  <c r="N80" i="1"/>
  <c r="M80" i="1"/>
  <c r="L80" i="1"/>
  <c r="K80" i="1"/>
  <c r="J80" i="1"/>
  <c r="I80" i="1"/>
  <c r="H80" i="1"/>
  <c r="G80" i="1"/>
  <c r="F80" i="1"/>
  <c r="E80" i="1"/>
  <c r="D80" i="1"/>
  <c r="O79" i="1"/>
  <c r="N79" i="1"/>
  <c r="M79" i="1"/>
  <c r="L79" i="1"/>
  <c r="K79" i="1"/>
  <c r="J79" i="1"/>
  <c r="I79" i="1"/>
  <c r="H79" i="1"/>
  <c r="G79" i="1"/>
  <c r="F79" i="1"/>
  <c r="E79" i="1"/>
  <c r="D79" i="1"/>
  <c r="O78" i="1"/>
  <c r="N78" i="1"/>
  <c r="M78" i="1"/>
  <c r="L78" i="1"/>
  <c r="K78" i="1"/>
  <c r="J78" i="1"/>
  <c r="I78" i="1"/>
  <c r="H78" i="1"/>
  <c r="G78" i="1"/>
  <c r="F78" i="1"/>
  <c r="E78" i="1"/>
  <c r="D78" i="1"/>
  <c r="O77" i="1"/>
  <c r="N77" i="1"/>
  <c r="M77" i="1"/>
  <c r="L77" i="1"/>
  <c r="K77" i="1"/>
  <c r="J77" i="1"/>
  <c r="I77" i="1"/>
  <c r="H77" i="1"/>
  <c r="G77" i="1"/>
  <c r="F77" i="1"/>
  <c r="E77" i="1"/>
  <c r="D77" i="1"/>
  <c r="O76" i="1"/>
  <c r="N76" i="1"/>
  <c r="M76" i="1"/>
  <c r="L76" i="1"/>
  <c r="K76" i="1"/>
  <c r="J76" i="1"/>
  <c r="I76" i="1"/>
  <c r="H76" i="1"/>
  <c r="G76" i="1"/>
  <c r="F76" i="1"/>
  <c r="E76" i="1"/>
  <c r="D76" i="1"/>
  <c r="O75" i="1"/>
  <c r="N75" i="1"/>
  <c r="M75" i="1"/>
  <c r="L75" i="1"/>
  <c r="K75" i="1"/>
  <c r="J75" i="1"/>
  <c r="I75" i="1"/>
  <c r="H75" i="1"/>
  <c r="G75" i="1"/>
  <c r="F75" i="1"/>
  <c r="E75" i="1"/>
  <c r="D75" i="1"/>
  <c r="P73" i="1"/>
  <c r="P72" i="1"/>
  <c r="P71" i="1"/>
  <c r="O70" i="1"/>
  <c r="N70" i="1"/>
  <c r="M70" i="1"/>
  <c r="L70" i="1"/>
  <c r="K70" i="1"/>
  <c r="J70" i="1"/>
  <c r="I70" i="1"/>
  <c r="H70" i="1"/>
  <c r="G70" i="1"/>
  <c r="F70" i="1"/>
  <c r="E70" i="1"/>
  <c r="D70" i="1"/>
  <c r="P69" i="1"/>
  <c r="P68" i="1"/>
  <c r="P67" i="1"/>
  <c r="P66" i="1"/>
  <c r="P65" i="1"/>
  <c r="P64" i="1"/>
  <c r="P63" i="1"/>
  <c r="O62" i="1"/>
  <c r="N62" i="1"/>
  <c r="M62" i="1"/>
  <c r="L62" i="1"/>
  <c r="K62" i="1"/>
  <c r="J62" i="1"/>
  <c r="I62" i="1"/>
  <c r="H62" i="1"/>
  <c r="G62" i="1"/>
  <c r="F62" i="1"/>
  <c r="E62" i="1"/>
  <c r="D62" i="1"/>
  <c r="P61" i="1"/>
  <c r="P60" i="1"/>
  <c r="P59" i="1"/>
  <c r="P58" i="1"/>
  <c r="P57" i="1"/>
  <c r="P56" i="1"/>
  <c r="P55" i="1"/>
  <c r="O54" i="1"/>
  <c r="N54" i="1"/>
  <c r="M54" i="1"/>
  <c r="L54" i="1"/>
  <c r="L53" i="1" s="1"/>
  <c r="K54" i="1"/>
  <c r="J54" i="1"/>
  <c r="I54" i="1"/>
  <c r="H54" i="1"/>
  <c r="G54" i="1"/>
  <c r="F54" i="1"/>
  <c r="E54" i="1"/>
  <c r="D54" i="1"/>
  <c r="P52" i="1"/>
  <c r="P51" i="1"/>
  <c r="P50" i="1"/>
  <c r="P49" i="1"/>
  <c r="P48" i="1"/>
  <c r="P47" i="1"/>
  <c r="P46" i="1"/>
  <c r="O45" i="1"/>
  <c r="N45" i="1"/>
  <c r="N44" i="1" s="1"/>
  <c r="M45" i="1"/>
  <c r="M44" i="1" s="1"/>
  <c r="L45" i="1"/>
  <c r="L44" i="1" s="1"/>
  <c r="K45" i="1"/>
  <c r="J45" i="1"/>
  <c r="J44" i="1" s="1"/>
  <c r="I45" i="1"/>
  <c r="H45" i="1"/>
  <c r="H44" i="1" s="1"/>
  <c r="G45" i="1"/>
  <c r="F45" i="1"/>
  <c r="F44" i="1" s="1"/>
  <c r="E45" i="1"/>
  <c r="E44" i="1" s="1"/>
  <c r="D45" i="1"/>
  <c r="D44" i="1" s="1"/>
  <c r="O44" i="1"/>
  <c r="K44" i="1"/>
  <c r="I44" i="1"/>
  <c r="G44" i="1"/>
  <c r="P43" i="1"/>
  <c r="P42" i="1"/>
  <c r="P41" i="1"/>
  <c r="P40" i="1"/>
  <c r="P39" i="1"/>
  <c r="P38" i="1"/>
  <c r="P37" i="1"/>
  <c r="O36" i="1"/>
  <c r="N36" i="1"/>
  <c r="M36" i="1"/>
  <c r="L36" i="1"/>
  <c r="K36" i="1"/>
  <c r="J36" i="1"/>
  <c r="I36" i="1"/>
  <c r="H36" i="1"/>
  <c r="G36" i="1"/>
  <c r="F36" i="1"/>
  <c r="E36" i="1"/>
  <c r="D36" i="1"/>
  <c r="P35" i="1"/>
  <c r="P34" i="1"/>
  <c r="P33" i="1"/>
  <c r="P32" i="1"/>
  <c r="P31" i="1"/>
  <c r="P30" i="1"/>
  <c r="P29" i="1"/>
  <c r="O28" i="1"/>
  <c r="N28" i="1"/>
  <c r="M28" i="1"/>
  <c r="L28" i="1"/>
  <c r="K28" i="1"/>
  <c r="J28" i="1"/>
  <c r="I28" i="1"/>
  <c r="H28" i="1"/>
  <c r="G28" i="1"/>
  <c r="F28" i="1"/>
  <c r="E28" i="1"/>
  <c r="D28" i="1"/>
  <c r="P27" i="1"/>
  <c r="P26" i="1"/>
  <c r="P25" i="1"/>
  <c r="P24" i="1"/>
  <c r="P23" i="1"/>
  <c r="P22" i="1"/>
  <c r="P21" i="1"/>
  <c r="O20" i="1"/>
  <c r="N20" i="1"/>
  <c r="M20" i="1"/>
  <c r="L20" i="1"/>
  <c r="K20" i="1"/>
  <c r="J20" i="1"/>
  <c r="I20" i="1"/>
  <c r="H20" i="1"/>
  <c r="G20" i="1"/>
  <c r="F20" i="1"/>
  <c r="E20" i="1"/>
  <c r="D20" i="1"/>
  <c r="O19" i="1"/>
  <c r="N19" i="1"/>
  <c r="M19" i="1"/>
  <c r="L19" i="1"/>
  <c r="K19" i="1"/>
  <c r="J19" i="1"/>
  <c r="I19" i="1"/>
  <c r="H19" i="1"/>
  <c r="G19" i="1"/>
  <c r="F19" i="1"/>
  <c r="E19" i="1"/>
  <c r="D19" i="1"/>
  <c r="O18" i="1"/>
  <c r="N18" i="1"/>
  <c r="M18" i="1"/>
  <c r="L18" i="1"/>
  <c r="K18" i="1"/>
  <c r="J18" i="1"/>
  <c r="I18" i="1"/>
  <c r="H18" i="1"/>
  <c r="G18" i="1"/>
  <c r="F18" i="1"/>
  <c r="E18" i="1"/>
  <c r="D18" i="1"/>
  <c r="O17" i="1"/>
  <c r="N17" i="1"/>
  <c r="M17" i="1"/>
  <c r="L17" i="1"/>
  <c r="K17" i="1"/>
  <c r="J17" i="1"/>
  <c r="I17" i="1"/>
  <c r="H17" i="1"/>
  <c r="G17" i="1"/>
  <c r="F17" i="1"/>
  <c r="E17" i="1"/>
  <c r="D17" i="1"/>
  <c r="O16" i="1"/>
  <c r="N16" i="1"/>
  <c r="M16" i="1"/>
  <c r="L16" i="1"/>
  <c r="K16" i="1"/>
  <c r="J16" i="1"/>
  <c r="I16" i="1"/>
  <c r="H16" i="1"/>
  <c r="G16" i="1"/>
  <c r="F16" i="1"/>
  <c r="E16" i="1"/>
  <c r="D16" i="1"/>
  <c r="O15" i="1"/>
  <c r="O86" i="1" s="1"/>
  <c r="N15" i="1"/>
  <c r="N86" i="1" s="1"/>
  <c r="M15" i="1"/>
  <c r="M86" i="1" s="1"/>
  <c r="L15" i="1"/>
  <c r="L86" i="1" s="1"/>
  <c r="K15" i="1"/>
  <c r="K86" i="1" s="1"/>
  <c r="J15" i="1"/>
  <c r="J86" i="1" s="1"/>
  <c r="I15" i="1"/>
  <c r="I86" i="1" s="1"/>
  <c r="H15" i="1"/>
  <c r="H86" i="1" s="1"/>
  <c r="G15" i="1"/>
  <c r="G86" i="1" s="1"/>
  <c r="F15" i="1"/>
  <c r="F86" i="1" s="1"/>
  <c r="E15" i="1"/>
  <c r="E86" i="1" s="1"/>
  <c r="D15" i="1"/>
  <c r="O14" i="1"/>
  <c r="N14" i="1"/>
  <c r="M14" i="1"/>
  <c r="L14" i="1"/>
  <c r="K14" i="1"/>
  <c r="J14" i="1"/>
  <c r="I14" i="1"/>
  <c r="H14" i="1"/>
  <c r="G14" i="1"/>
  <c r="F14" i="1"/>
  <c r="E14" i="1"/>
  <c r="D14" i="1"/>
  <c r="O13" i="1"/>
  <c r="N13" i="1"/>
  <c r="N12" i="1" s="1"/>
  <c r="M13" i="1"/>
  <c r="L13" i="1"/>
  <c r="L12" i="1" s="1"/>
  <c r="K13" i="1"/>
  <c r="K12" i="1" s="1"/>
  <c r="J13" i="1"/>
  <c r="J12" i="1" s="1"/>
  <c r="I13" i="1"/>
  <c r="H13" i="1"/>
  <c r="H12" i="1" s="1"/>
  <c r="G13" i="1"/>
  <c r="G12" i="1" s="1"/>
  <c r="F13" i="1"/>
  <c r="F12" i="1" s="1"/>
  <c r="E13" i="1"/>
  <c r="D13" i="1"/>
  <c r="O12" i="1"/>
  <c r="P11" i="1"/>
  <c r="P10" i="1"/>
  <c r="P9" i="1"/>
  <c r="O8" i="1"/>
  <c r="O91" i="1" s="1"/>
  <c r="N8" i="1"/>
  <c r="N91" i="1" s="1"/>
  <c r="M8" i="1"/>
  <c r="M82" i="1" s="1"/>
  <c r="M74" i="1" s="1"/>
  <c r="L8" i="1"/>
  <c r="L91" i="1" s="1"/>
  <c r="K8" i="1"/>
  <c r="K91" i="1" s="1"/>
  <c r="J8" i="1"/>
  <c r="J91" i="1" s="1"/>
  <c r="I8" i="1"/>
  <c r="I82" i="1" s="1"/>
  <c r="I74" i="1" s="1"/>
  <c r="H8" i="1"/>
  <c r="H91" i="1" s="1"/>
  <c r="G8" i="1"/>
  <c r="G91" i="1" s="1"/>
  <c r="F8" i="1"/>
  <c r="F91" i="1" s="1"/>
  <c r="E8" i="1"/>
  <c r="E82" i="1" s="1"/>
  <c r="E74" i="1" s="1"/>
  <c r="D8" i="1"/>
  <c r="D91" i="1" s="1"/>
  <c r="E53" i="1" l="1"/>
  <c r="I53" i="1"/>
  <c r="M53" i="1"/>
  <c r="F53" i="1"/>
  <c r="J53" i="1"/>
  <c r="J7" i="1" s="1"/>
  <c r="N53" i="1"/>
  <c r="P75" i="1"/>
  <c r="P76" i="1"/>
  <c r="P77" i="1"/>
  <c r="P79" i="1"/>
  <c r="P80" i="1"/>
  <c r="P81" i="1"/>
  <c r="P84" i="1"/>
  <c r="P85" i="1"/>
  <c r="P87" i="1"/>
  <c r="P88" i="1"/>
  <c r="P89" i="1"/>
  <c r="P90" i="1"/>
  <c r="D53" i="1"/>
  <c r="H53" i="1"/>
  <c r="P70" i="1"/>
  <c r="P78" i="1"/>
  <c r="G53" i="1"/>
  <c r="G7" i="1" s="1"/>
  <c r="K53" i="1"/>
  <c r="O53" i="1"/>
  <c r="O7" i="1" s="1"/>
  <c r="M12" i="1"/>
  <c r="F7" i="1"/>
  <c r="P36" i="1"/>
  <c r="E12" i="1"/>
  <c r="P28" i="1"/>
  <c r="P62" i="1"/>
  <c r="I12" i="1"/>
  <c r="I7" i="1" s="1"/>
  <c r="P13" i="1"/>
  <c r="H7" i="1"/>
  <c r="L7" i="1"/>
  <c r="P14" i="1"/>
  <c r="P15" i="1"/>
  <c r="H83" i="1"/>
  <c r="P16" i="1"/>
  <c r="P17" i="1"/>
  <c r="P18" i="1"/>
  <c r="P19" i="1"/>
  <c r="P20" i="1"/>
  <c r="P45" i="1"/>
  <c r="P54" i="1"/>
  <c r="P53" i="1" s="1"/>
  <c r="N7" i="1"/>
  <c r="G83" i="1"/>
  <c r="K83" i="1"/>
  <c r="O83" i="1"/>
  <c r="P44" i="1"/>
  <c r="F83" i="1"/>
  <c r="J83" i="1"/>
  <c r="N83" i="1"/>
  <c r="L83" i="1"/>
  <c r="P8" i="1"/>
  <c r="D12" i="1"/>
  <c r="F82" i="1"/>
  <c r="F74" i="1" s="1"/>
  <c r="J82" i="1"/>
  <c r="J74" i="1" s="1"/>
  <c r="N82" i="1"/>
  <c r="N74" i="1" s="1"/>
  <c r="E91" i="1"/>
  <c r="I91" i="1"/>
  <c r="I83" i="1" s="1"/>
  <c r="M91" i="1"/>
  <c r="M83" i="1" s="1"/>
  <c r="G82" i="1"/>
  <c r="G74" i="1" s="1"/>
  <c r="K82" i="1"/>
  <c r="K74" i="1" s="1"/>
  <c r="O82" i="1"/>
  <c r="O74" i="1" s="1"/>
  <c r="K7" i="1"/>
  <c r="D82" i="1"/>
  <c r="H82" i="1"/>
  <c r="H74" i="1" s="1"/>
  <c r="L82" i="1"/>
  <c r="L74" i="1" s="1"/>
  <c r="D86" i="1"/>
  <c r="E7" i="1" l="1"/>
  <c r="M7" i="1"/>
  <c r="P91" i="1"/>
  <c r="E83" i="1"/>
  <c r="P82" i="1"/>
  <c r="D74" i="1"/>
  <c r="P74" i="1" s="1"/>
  <c r="D83" i="1"/>
  <c r="P86" i="1"/>
  <c r="P12" i="1"/>
  <c r="D7" i="1"/>
  <c r="P7" i="1" s="1"/>
  <c r="P83" i="1" l="1"/>
</calcChain>
</file>

<file path=xl/sharedStrings.xml><?xml version="1.0" encoding="utf-8"?>
<sst xmlns="http://schemas.openxmlformats.org/spreadsheetml/2006/main" count="220" uniqueCount="96">
  <si>
    <t>тыс.м3</t>
  </si>
  <si>
    <t>Показатели</t>
  </si>
  <si>
    <t>группа потребления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</si>
  <si>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</si>
  <si>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</si>
  <si>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</si>
  <si>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</si>
  <si>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</si>
  <si>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</si>
  <si>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</si>
  <si>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</si>
  <si>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</si>
  <si>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</si>
  <si>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</si>
  <si>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</si>
  <si>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2023 год</t>
  </si>
  <si>
    <t>Всего поступление ПГ по распределительным сетям</t>
  </si>
  <si>
    <t>1.</t>
  </si>
  <si>
    <t>Населенние</t>
  </si>
  <si>
    <t>1.1</t>
  </si>
  <si>
    <t>Населенние (АО, договорное население)</t>
  </si>
  <si>
    <t xml:space="preserve">8 группа </t>
  </si>
  <si>
    <t>1.2</t>
  </si>
  <si>
    <t>Религиозные организации</t>
  </si>
  <si>
    <t>1.3</t>
  </si>
  <si>
    <t>Котельные, находящиеся в собственности жильцов</t>
  </si>
  <si>
    <t>2.</t>
  </si>
  <si>
    <t xml:space="preserve">Бюджет ВСЕГО </t>
  </si>
  <si>
    <t>2.1</t>
  </si>
  <si>
    <t>свыше 500 млн. м3 в год</t>
  </si>
  <si>
    <t xml:space="preserve">1 группа </t>
  </si>
  <si>
    <t>2.2</t>
  </si>
  <si>
    <t>от 100 до 500 млн. м3 в год включительно</t>
  </si>
  <si>
    <t xml:space="preserve">2 группа </t>
  </si>
  <si>
    <t>2.3</t>
  </si>
  <si>
    <t>от 10 до 100 млн. м3 в год включительно</t>
  </si>
  <si>
    <t xml:space="preserve">3 группа </t>
  </si>
  <si>
    <t>2.4</t>
  </si>
  <si>
    <t>от 1 до 10 млн. м3 в год включительно</t>
  </si>
  <si>
    <t xml:space="preserve">4 группа </t>
  </si>
  <si>
    <t>2.5</t>
  </si>
  <si>
    <t>от 0,1 до 1 млн. м3 включительно</t>
  </si>
  <si>
    <t xml:space="preserve">5 группа </t>
  </si>
  <si>
    <t>2.6</t>
  </si>
  <si>
    <t>от 0,01 до 0,1 млн. м3 в год включительно</t>
  </si>
  <si>
    <t xml:space="preserve">6 группа </t>
  </si>
  <si>
    <t>2.7</t>
  </si>
  <si>
    <t>до 0,01 млн. м3 в год  включительно</t>
  </si>
  <si>
    <t xml:space="preserve">7 группа </t>
  </si>
  <si>
    <t>ЧФ МО РФ</t>
  </si>
  <si>
    <t>Бюджет прочие</t>
  </si>
  <si>
    <t>3.</t>
  </si>
  <si>
    <t>Вечный огонь</t>
  </si>
  <si>
    <t>3.1</t>
  </si>
  <si>
    <t>3.2</t>
  </si>
  <si>
    <t>3.3</t>
  </si>
  <si>
    <t>3.4</t>
  </si>
  <si>
    <t>3.5</t>
  </si>
  <si>
    <t>3.6</t>
  </si>
  <si>
    <t>3.7</t>
  </si>
  <si>
    <t>4.</t>
  </si>
  <si>
    <t>Предприятия ТКЭ, ВСЕГО</t>
  </si>
  <si>
    <t xml:space="preserve">в т.ч. через ПАО "Севастопольгаз" </t>
  </si>
  <si>
    <t>4.1</t>
  </si>
  <si>
    <t>4.2</t>
  </si>
  <si>
    <t>4.3</t>
  </si>
  <si>
    <t>4.4</t>
  </si>
  <si>
    <t>4.5</t>
  </si>
  <si>
    <t>4.6</t>
  </si>
  <si>
    <t>4.7</t>
  </si>
  <si>
    <t>5.</t>
  </si>
  <si>
    <t>Промышленность ВСЕГО</t>
  </si>
  <si>
    <t>в т.ч. через КРП "Черноморнефтегаз"</t>
  </si>
  <si>
    <t>5.1</t>
  </si>
  <si>
    <t>5.2</t>
  </si>
  <si>
    <t>5.3</t>
  </si>
  <si>
    <t>5.4</t>
  </si>
  <si>
    <t>5.5</t>
  </si>
  <si>
    <t>5.6</t>
  </si>
  <si>
    <t>5.7</t>
  </si>
  <si>
    <t>6.</t>
  </si>
  <si>
    <t>ПАО "Севастопольгаз":</t>
  </si>
  <si>
    <t>6.1</t>
  </si>
  <si>
    <t>Газ на технологические нужды</t>
  </si>
  <si>
    <t>6.2</t>
  </si>
  <si>
    <t>Газ на технологические потери</t>
  </si>
  <si>
    <t>6.3</t>
  </si>
  <si>
    <t>Газ на собственные нужды всего</t>
  </si>
  <si>
    <t>Объем протранспортированного ПГ</t>
  </si>
  <si>
    <t>население, крышные котельные,ро</t>
  </si>
  <si>
    <t>Объєм поставленого природного газа</t>
  </si>
  <si>
    <t>население, крышные котельные</t>
  </si>
  <si>
    <t>Приложение №4</t>
  </si>
  <si>
    <t>к приказу ФАС России от 18.01.2019 г № 38/19</t>
  </si>
  <si>
    <t>Форма 6</t>
  </si>
  <si>
    <t xml:space="preserve">Информация о плановых показателях на 2023 год по ПАО "Севастопольгаз" с помесячной детализацией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</si>
</sst>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6" formatCode="_-* #,##0.00_р_._-;\-* #,##0.00_р_._-;_-* &quot;-&quot;??_р_._-;_-@_-"/>
    <numFmt numFmtId="167" formatCode="_-* #,##0.000_р_._-;\-* #,##0.000_р_._-;_-* &quot;-&quot;??_р_._-;_-@_-"/>
    <numFmt numFmtId="168" formatCode="[$-419]mmmm\ yyyy;@"/>
    <numFmt numFmtId="169" formatCode="#,##0.0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  <scheme val="minor"/>
    </font>
    <font>
      <b/>
      <sz val="10"/>
      <color rgb="FF0000FF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4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69">
    <xf numFmtId="0" fontId="0" fillId="0" borderId="0" xfId="0"/>
    <xf numFmtId="164" fontId="0" fillId="0" borderId="0" xfId="0" applyNumberFormat="1"/>
    <xf numFmtId="49" fontId="3" fillId="0" borderId="0" xfId="1" applyNumberFormat="1" applyFont="1" applyFill="1" applyBorder="1" applyAlignment="1">
      <alignment horizontal="center" vertical="center"/>
    </xf>
    <xf numFmtId="166" fontId="3" fillId="0" borderId="0" xfId="1" applyFont="1" applyFill="1" applyBorder="1" applyAlignment="1">
      <alignment vertical="center"/>
    </xf>
    <xf numFmtId="167" fontId="3" fillId="0" borderId="0" xfId="1" applyNumberFormat="1" applyFont="1" applyFill="1" applyBorder="1" applyAlignment="1">
      <alignment horizontal="center" vertical="center"/>
    </xf>
    <xf numFmtId="168" fontId="3" fillId="0" borderId="0" xfId="1" applyNumberFormat="1" applyFont="1" applyFill="1" applyBorder="1" applyAlignment="1">
      <alignment horizontal="center" vertical="center"/>
    </xf>
    <xf numFmtId="166" fontId="3" fillId="0" borderId="0" xfId="1" applyFont="1" applyFill="1" applyBorder="1" applyAlignment="1">
      <alignment horizontal="right" vertical="center"/>
    </xf>
    <xf numFmtId="49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7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169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4" fillId="2" borderId="3" xfId="1" applyNumberFormat="1" applyFont="1" applyFill="1" applyBorder="1" applyAlignment="1" applyProtection="1">
      <alignment horizontal="center" vertical="center" wrapText="1"/>
      <protection locked="0"/>
    </xf>
    <xf numFmtId="169" fontId="4" fillId="2" borderId="4" xfId="1" applyNumberFormat="1" applyFont="1" applyFill="1" applyBorder="1" applyAlignment="1" applyProtection="1">
      <alignment horizontal="left" vertical="center" wrapText="1"/>
      <protection locked="0"/>
    </xf>
    <xf numFmtId="169" fontId="4" fillId="2" borderId="4" xfId="1" applyNumberFormat="1" applyFont="1" applyFill="1" applyBorder="1" applyAlignment="1" applyProtection="1">
      <alignment horizontal="center" vertical="center" wrapText="1"/>
      <protection locked="0"/>
    </xf>
    <xf numFmtId="164" fontId="4" fillId="2" borderId="4" xfId="2" applyNumberFormat="1" applyFont="1" applyFill="1" applyBorder="1" applyAlignment="1" applyProtection="1">
      <alignment horizontal="center" vertical="center"/>
    </xf>
    <xf numFmtId="164" fontId="4" fillId="2" borderId="5" xfId="2" applyNumberFormat="1" applyFont="1" applyFill="1" applyBorder="1" applyAlignment="1" applyProtection="1">
      <alignment horizontal="center" vertical="center"/>
    </xf>
    <xf numFmtId="49" fontId="4" fillId="3" borderId="6" xfId="1" applyNumberFormat="1" applyFont="1" applyFill="1" applyBorder="1" applyAlignment="1" applyProtection="1">
      <alignment horizontal="center" vertical="center" wrapText="1"/>
      <protection locked="0"/>
    </xf>
    <xf numFmtId="169" fontId="4" fillId="3" borderId="7" xfId="1" applyNumberFormat="1" applyFont="1" applyFill="1" applyBorder="1" applyAlignment="1" applyProtection="1">
      <alignment horizontal="left" vertical="center" wrapText="1"/>
      <protection locked="0"/>
    </xf>
    <xf numFmtId="169" fontId="4" fillId="3" borderId="7" xfId="1" applyNumberFormat="1" applyFont="1" applyFill="1" applyBorder="1" applyAlignment="1" applyProtection="1">
      <alignment horizontal="center" vertical="center" wrapText="1"/>
      <protection locked="0"/>
    </xf>
    <xf numFmtId="164" fontId="4" fillId="3" borderId="7" xfId="2" applyNumberFormat="1" applyFont="1" applyFill="1" applyBorder="1" applyAlignment="1" applyProtection="1">
      <alignment horizontal="center" vertical="center"/>
    </xf>
    <xf numFmtId="164" fontId="4" fillId="3" borderId="8" xfId="2" applyNumberFormat="1" applyFont="1" applyFill="1" applyBorder="1" applyAlignment="1" applyProtection="1">
      <alignment horizontal="center" vertical="center"/>
    </xf>
    <xf numFmtId="49" fontId="6" fillId="4" borderId="9" xfId="1" applyNumberFormat="1" applyFont="1" applyFill="1" applyBorder="1" applyAlignment="1" applyProtection="1">
      <alignment horizontal="left" vertical="center" wrapText="1" indent="2"/>
      <protection locked="0"/>
    </xf>
    <xf numFmtId="169" fontId="4" fillId="0" borderId="2" xfId="1" applyNumberFormat="1" applyFont="1" applyFill="1" applyBorder="1" applyAlignment="1" applyProtection="1">
      <alignment vertical="center" wrapText="1"/>
      <protection locked="0"/>
    </xf>
    <xf numFmtId="169" fontId="6" fillId="4" borderId="2" xfId="0" applyNumberFormat="1" applyFont="1" applyFill="1" applyBorder="1" applyAlignment="1">
      <alignment horizontal="center" vertical="center" wrapText="1"/>
    </xf>
    <xf numFmtId="164" fontId="4" fillId="0" borderId="2" xfId="2" applyNumberFormat="1" applyFont="1" applyFill="1" applyBorder="1" applyAlignment="1" applyProtection="1">
      <alignment horizontal="center" vertical="center"/>
    </xf>
    <xf numFmtId="164" fontId="4" fillId="3" borderId="10" xfId="2" applyNumberFormat="1" applyFont="1" applyFill="1" applyBorder="1" applyAlignment="1" applyProtection="1">
      <alignment horizontal="center" vertical="center"/>
    </xf>
    <xf numFmtId="49" fontId="6" fillId="4" borderId="11" xfId="1" applyNumberFormat="1" applyFont="1" applyFill="1" applyBorder="1" applyAlignment="1" applyProtection="1">
      <alignment horizontal="left" vertical="center" wrapText="1" indent="2"/>
      <protection locked="0"/>
    </xf>
    <xf numFmtId="169" fontId="4" fillId="0" borderId="1" xfId="1" applyNumberFormat="1" applyFont="1" applyFill="1" applyBorder="1" applyAlignment="1" applyProtection="1">
      <alignment vertical="center" wrapText="1"/>
      <protection locked="0"/>
    </xf>
    <xf numFmtId="169" fontId="6" fillId="4" borderId="1" xfId="0" applyNumberFormat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 applyProtection="1">
      <alignment horizontal="center" vertical="center"/>
    </xf>
    <xf numFmtId="169" fontId="4" fillId="3" borderId="7" xfId="1" applyNumberFormat="1" applyFont="1" applyFill="1" applyBorder="1" applyAlignment="1" applyProtection="1">
      <alignment vertical="center" wrapText="1"/>
      <protection locked="0"/>
    </xf>
    <xf numFmtId="169" fontId="6" fillId="4" borderId="2" xfId="0" applyNumberFormat="1" applyFont="1" applyFill="1" applyBorder="1" applyAlignment="1">
      <alignment horizontal="left" vertical="center" wrapText="1" indent="3"/>
    </xf>
    <xf numFmtId="164" fontId="6" fillId="3" borderId="2" xfId="2" applyNumberFormat="1" applyFont="1" applyFill="1" applyBorder="1" applyAlignment="1" applyProtection="1">
      <alignment horizontal="center" vertical="center"/>
    </xf>
    <xf numFmtId="164" fontId="6" fillId="3" borderId="10" xfId="2" applyNumberFormat="1" applyFont="1" applyFill="1" applyBorder="1" applyAlignment="1" applyProtection="1">
      <alignment horizontal="center" vertical="center"/>
    </xf>
    <xf numFmtId="167" fontId="4" fillId="2" borderId="9" xfId="1" applyNumberFormat="1" applyFont="1" applyFill="1" applyBorder="1" applyAlignment="1" applyProtection="1">
      <alignment horizontal="left" vertical="center" wrapText="1" indent="5"/>
      <protection locked="0"/>
    </xf>
    <xf numFmtId="169" fontId="4" fillId="2" borderId="2" xfId="1" applyNumberFormat="1" applyFont="1" applyFill="1" applyBorder="1" applyAlignment="1" applyProtection="1">
      <alignment horizontal="left" vertical="center" wrapText="1" indent="5"/>
      <protection locked="0"/>
    </xf>
    <xf numFmtId="164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164" fontId="4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6" fillId="0" borderId="2" xfId="2" applyNumberFormat="1" applyFont="1" applyFill="1" applyBorder="1" applyAlignment="1" applyProtection="1">
      <alignment horizontal="center" vertical="center"/>
    </xf>
    <xf numFmtId="49" fontId="6" fillId="4" borderId="12" xfId="1" applyNumberFormat="1" applyFont="1" applyFill="1" applyBorder="1" applyAlignment="1" applyProtection="1">
      <alignment horizontal="left" vertical="center" wrapText="1" indent="2"/>
      <protection locked="0"/>
    </xf>
    <xf numFmtId="169" fontId="6" fillId="4" borderId="13" xfId="0" applyNumberFormat="1" applyFont="1" applyFill="1" applyBorder="1" applyAlignment="1">
      <alignment horizontal="left" vertical="center" wrapText="1" indent="3"/>
    </xf>
    <xf numFmtId="169" fontId="6" fillId="4" borderId="13" xfId="0" applyNumberFormat="1" applyFont="1" applyFill="1" applyBorder="1" applyAlignment="1">
      <alignment horizontal="center" vertical="center" wrapText="1"/>
    </xf>
    <xf numFmtId="164" fontId="6" fillId="0" borderId="13" xfId="2" applyNumberFormat="1" applyFont="1" applyFill="1" applyBorder="1" applyAlignment="1" applyProtection="1">
      <alignment horizontal="center" vertical="center"/>
    </xf>
    <xf numFmtId="164" fontId="6" fillId="3" borderId="14" xfId="2" applyNumberFormat="1" applyFont="1" applyFill="1" applyBorder="1" applyAlignment="1" applyProtection="1">
      <alignment horizontal="center" vertical="center"/>
    </xf>
    <xf numFmtId="49" fontId="4" fillId="3" borderId="15" xfId="1" applyNumberFormat="1" applyFont="1" applyFill="1" applyBorder="1" applyAlignment="1" applyProtection="1">
      <alignment horizontal="center" vertical="center" wrapText="1"/>
      <protection locked="0"/>
    </xf>
    <xf numFmtId="169" fontId="4" fillId="3" borderId="16" xfId="1" applyNumberFormat="1" applyFont="1" applyFill="1" applyBorder="1" applyAlignment="1" applyProtection="1">
      <alignment vertical="center" wrapText="1"/>
      <protection locked="0"/>
    </xf>
    <xf numFmtId="164" fontId="4" fillId="3" borderId="16" xfId="2" applyNumberFormat="1" applyFont="1" applyFill="1" applyBorder="1" applyAlignment="1" applyProtection="1">
      <alignment horizontal="center" vertical="center"/>
    </xf>
    <xf numFmtId="164" fontId="4" fillId="3" borderId="17" xfId="2" applyNumberFormat="1" applyFont="1" applyFill="1" applyBorder="1" applyAlignment="1" applyProtection="1">
      <alignment horizontal="center" vertical="center"/>
    </xf>
    <xf numFmtId="49" fontId="6" fillId="2" borderId="9" xfId="1" applyNumberFormat="1" applyFont="1" applyFill="1" applyBorder="1" applyAlignment="1" applyProtection="1">
      <alignment horizontal="left" vertical="center" wrapText="1" indent="2"/>
      <protection locked="0"/>
    </xf>
    <xf numFmtId="169" fontId="6" fillId="2" borderId="2" xfId="0" applyNumberFormat="1" applyFont="1" applyFill="1" applyBorder="1" applyAlignment="1">
      <alignment horizontal="left" vertical="center" wrapText="1" indent="3"/>
    </xf>
    <xf numFmtId="169" fontId="6" fillId="2" borderId="2" xfId="0" applyNumberFormat="1" applyFont="1" applyFill="1" applyBorder="1" applyAlignment="1">
      <alignment horizontal="center" vertical="center" wrapText="1"/>
    </xf>
    <xf numFmtId="164" fontId="4" fillId="2" borderId="2" xfId="2" applyNumberFormat="1" applyFont="1" applyFill="1" applyBorder="1" applyAlignment="1" applyProtection="1">
      <alignment horizontal="center" vertical="center"/>
    </xf>
    <xf numFmtId="49" fontId="4" fillId="2" borderId="9" xfId="1" applyNumberFormat="1" applyFont="1" applyFill="1" applyBorder="1" applyAlignment="1" applyProtection="1">
      <alignment horizontal="left" vertical="center" wrapText="1" indent="5"/>
      <protection locked="0"/>
    </xf>
    <xf numFmtId="169" fontId="4" fillId="4" borderId="2" xfId="1" applyNumberFormat="1" applyFont="1" applyFill="1" applyBorder="1" applyAlignment="1" applyProtection="1">
      <alignment horizontal="left" vertical="center" wrapText="1" indent="2"/>
      <protection locked="0"/>
    </xf>
    <xf numFmtId="169" fontId="4" fillId="4" borderId="13" xfId="1" applyNumberFormat="1" applyFont="1" applyFill="1" applyBorder="1" applyAlignment="1" applyProtection="1">
      <alignment horizontal="left" vertical="center" wrapText="1" indent="2"/>
      <protection locked="0"/>
    </xf>
    <xf numFmtId="49" fontId="4" fillId="3" borderId="6" xfId="1" applyNumberFormat="1" applyFont="1" applyFill="1" applyBorder="1" applyAlignment="1" applyProtection="1">
      <alignment vertical="center" wrapText="1"/>
      <protection locked="0"/>
    </xf>
    <xf numFmtId="164" fontId="6" fillId="3" borderId="7" xfId="1" applyNumberFormat="1" applyFont="1" applyFill="1" applyBorder="1" applyAlignment="1" applyProtection="1">
      <alignment horizontal="center" vertical="center"/>
    </xf>
    <xf numFmtId="164" fontId="6" fillId="3" borderId="8" xfId="1" applyNumberFormat="1" applyFont="1" applyFill="1" applyBorder="1" applyAlignment="1" applyProtection="1">
      <alignment horizontal="center" vertical="center"/>
    </xf>
    <xf numFmtId="49" fontId="7" fillId="0" borderId="9" xfId="1" applyNumberFormat="1" applyFont="1" applyFill="1" applyBorder="1" applyAlignment="1" applyProtection="1">
      <alignment horizontal="left" vertical="center" wrapText="1" indent="2"/>
      <protection locked="0"/>
    </xf>
    <xf numFmtId="169" fontId="6" fillId="0" borderId="2" xfId="0" applyNumberFormat="1" applyFont="1" applyFill="1" applyBorder="1" applyAlignment="1">
      <alignment horizontal="left" vertical="center" wrapText="1" indent="3"/>
    </xf>
    <xf numFmtId="169" fontId="6" fillId="0" borderId="2" xfId="0" applyNumberFormat="1" applyFont="1" applyFill="1" applyBorder="1" applyAlignment="1">
      <alignment horizontal="center" vertical="center" wrapText="1"/>
    </xf>
    <xf numFmtId="49" fontId="7" fillId="0" borderId="12" xfId="1" applyNumberFormat="1" applyFont="1" applyFill="1" applyBorder="1" applyAlignment="1" applyProtection="1">
      <alignment horizontal="left" vertical="center" wrapText="1" indent="2"/>
      <protection locked="0"/>
    </xf>
    <xf numFmtId="169" fontId="6" fillId="0" borderId="13" xfId="0" applyNumberFormat="1" applyFont="1" applyFill="1" applyBorder="1" applyAlignment="1">
      <alignment horizontal="left" vertical="center" wrapText="1" indent="3"/>
    </xf>
    <xf numFmtId="169" fontId="6" fillId="0" borderId="13" xfId="0" applyNumberFormat="1" applyFont="1" applyFill="1" applyBorder="1" applyAlignment="1">
      <alignment horizontal="center" vertical="center" wrapText="1"/>
    </xf>
    <xf numFmtId="164" fontId="6" fillId="3" borderId="13" xfId="2" applyNumberFormat="1" applyFont="1" applyFill="1" applyBorder="1" applyAlignment="1" applyProtection="1">
      <alignment horizontal="center" vertical="center"/>
    </xf>
    <xf numFmtId="49" fontId="7" fillId="4" borderId="9" xfId="1" applyNumberFormat="1" applyFont="1" applyFill="1" applyBorder="1" applyAlignment="1" applyProtection="1">
      <alignment horizontal="left" vertical="center" wrapText="1" indent="2"/>
      <protection locked="0"/>
    </xf>
    <xf numFmtId="49" fontId="7" fillId="4" borderId="12" xfId="1" applyNumberFormat="1" applyFont="1" applyFill="1" applyBorder="1" applyAlignment="1" applyProtection="1">
      <alignment horizontal="left" vertical="center" wrapText="1" indent="2"/>
      <protection locked="0"/>
    </xf>
    <xf numFmtId="164" fontId="0" fillId="0" borderId="0" xfId="0" applyNumberFormat="1" applyAlignment="1">
      <alignment horizontal="left" wrapText="1"/>
    </xf>
    <xf numFmtId="164" fontId="0" fillId="0" borderId="0" xfId="0" applyNumberFormat="1" applyAlignment="1">
      <alignment horizontal="left" wrapText="1"/>
    </xf>
    <xf numFmtId="166" fontId="8" fillId="0" borderId="0" xfId="1" applyFont="1" applyFill="1" applyBorder="1" applyAlignment="1">
      <alignment horizontal="center" vertical="center"/>
    </xf>
  </cellXfs>
  <cellStyles count="3">
    <cellStyle name="Обычный" xfId="0" builtinId="0"/>
    <cellStyle name="Финансовый 2 2 10" xfId="1"/>
    <cellStyle name="Финансовый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"/>
  <sheetViews>
    <sheetView tabSelected="1" workbookViewId="0">
      <selection activeCell="C98" sqref="C98"/>
    </sheetView>
  </sheetViews>
  <sheetFormatPr defaultRowHeight="15" x14ac:dyDescent="0.25"/>
  <cols>
    <col min="1" max="1" width="8" customWidth="1"/>
    <col min="2" max="2" width="44.85546875" customWidth="1"/>
    <col min="3" max="3" width="11.7109375" customWidth="1"/>
    <col min="4" max="16" width="14.85546875" customWidth="1"/>
  </cols>
  <sheetData>
    <row r="1" spans="1:16" x14ac:dyDescent="0.25">
      <c r="N1" s="1" t="s">
        <v>92</v>
      </c>
    </row>
    <row r="2" spans="1:16" ht="33" customHeight="1" x14ac:dyDescent="0.25">
      <c r="N2" s="66" t="s">
        <v>93</v>
      </c>
      <c r="O2" s="66"/>
    </row>
    <row r="3" spans="1:16" ht="18.75" customHeight="1" x14ac:dyDescent="0.25">
      <c r="N3" s="67" t="s">
        <v>94</v>
      </c>
      <c r="O3" s="67"/>
    </row>
    <row r="4" spans="1:16" ht="18.75" x14ac:dyDescent="0.25">
      <c r="A4" s="68" t="s">
        <v>95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6" x14ac:dyDescent="0.25">
      <c r="A5" s="2"/>
      <c r="B5" s="3"/>
      <c r="C5" s="3"/>
      <c r="D5" s="4"/>
      <c r="E5" s="4"/>
      <c r="F5" s="4"/>
      <c r="G5" s="4"/>
      <c r="H5" s="4"/>
      <c r="I5" s="4"/>
      <c r="J5" s="4"/>
      <c r="K5" s="4"/>
      <c r="L5" s="4"/>
      <c r="M5" s="5"/>
      <c r="N5" s="5"/>
      <c r="O5" s="5"/>
      <c r="P5" s="6" t="s">
        <v>0</v>
      </c>
    </row>
    <row r="6" spans="1:16" ht="41.25" customHeight="1" thickBot="1" x14ac:dyDescent="0.3">
      <c r="A6" s="7"/>
      <c r="B6" s="8" t="s">
        <v>1</v>
      </c>
      <c r="C6" s="9" t="s">
        <v>2</v>
      </c>
      <c r="D6" s="9" t="s">
        <v>3</v>
      </c>
      <c r="E6" s="9" t="s">
        <v>4</v>
      </c>
      <c r="F6" s="9" t="s">
        <v>5</v>
      </c>
      <c r="G6" s="9" t="s">
        <v>6</v>
      </c>
      <c r="H6" s="9" t="s">
        <v>7</v>
      </c>
      <c r="I6" s="9" t="s">
        <v>8</v>
      </c>
      <c r="J6" s="9" t="s">
        <v>9</v>
      </c>
      <c r="K6" s="9" t="s">
        <v>10</v>
      </c>
      <c r="L6" s="9" t="s">
        <v>11</v>
      </c>
      <c r="M6" s="9" t="s">
        <v>12</v>
      </c>
      <c r="N6" s="9" t="s">
        <v>13</v>
      </c>
      <c r="O6" s="9" t="s">
        <v>14</v>
      </c>
      <c r="P6" s="9" t="s">
        <v>15</v>
      </c>
    </row>
    <row r="7" spans="1:16" ht="30" customHeight="1" thickBot="1" x14ac:dyDescent="0.3">
      <c r="A7" s="10"/>
      <c r="B7" s="11" t="s">
        <v>16</v>
      </c>
      <c r="C7" s="12"/>
      <c r="D7" s="13">
        <f t="shared" ref="D7:O7" si="0">D8+D12+D36+D44+D53+D70</f>
        <v>49917.683999999994</v>
      </c>
      <c r="E7" s="13">
        <f t="shared" si="0"/>
        <v>40007.555454999987</v>
      </c>
      <c r="F7" s="13">
        <f t="shared" si="0"/>
        <v>47957.295209999997</v>
      </c>
      <c r="G7" s="13">
        <f t="shared" si="0"/>
        <v>24535.292154999999</v>
      </c>
      <c r="H7" s="13">
        <f t="shared" si="0"/>
        <v>7453.5427150000005</v>
      </c>
      <c r="I7" s="13">
        <f t="shared" si="0"/>
        <v>4544.7396749999989</v>
      </c>
      <c r="J7" s="13">
        <f t="shared" si="0"/>
        <v>4570.1747649999998</v>
      </c>
      <c r="K7" s="13">
        <f t="shared" si="0"/>
        <v>4365.4299299999984</v>
      </c>
      <c r="L7" s="13">
        <f t="shared" si="0"/>
        <v>4971.0363649999999</v>
      </c>
      <c r="M7" s="13">
        <f t="shared" si="0"/>
        <v>13178.6716</v>
      </c>
      <c r="N7" s="13">
        <f t="shared" si="0"/>
        <v>31887.086609999991</v>
      </c>
      <c r="O7" s="13">
        <f t="shared" si="0"/>
        <v>40007.555454999987</v>
      </c>
      <c r="P7" s="14">
        <f>SUM(D7:O7)</f>
        <v>273396.06393499993</v>
      </c>
    </row>
    <row r="8" spans="1:16" ht="21.75" customHeight="1" x14ac:dyDescent="0.25">
      <c r="A8" s="15" t="s">
        <v>17</v>
      </c>
      <c r="B8" s="16" t="s">
        <v>18</v>
      </c>
      <c r="C8" s="17"/>
      <c r="D8" s="18">
        <f>D9+D10+D11</f>
        <v>18247.306629999999</v>
      </c>
      <c r="E8" s="18">
        <f t="shared" ref="E8:O8" si="1">E9+E10+E11</f>
        <v>14847.574279999997</v>
      </c>
      <c r="F8" s="18">
        <f t="shared" si="1"/>
        <v>16873.029109999999</v>
      </c>
      <c r="G8" s="18">
        <f t="shared" si="1"/>
        <v>9808.1642400000001</v>
      </c>
      <c r="H8" s="18">
        <f t="shared" si="1"/>
        <v>5852.2951199999998</v>
      </c>
      <c r="I8" s="18">
        <f t="shared" si="1"/>
        <v>3209.8451349999996</v>
      </c>
      <c r="J8" s="18">
        <f t="shared" si="1"/>
        <v>3134.8589649999999</v>
      </c>
      <c r="K8" s="18">
        <f t="shared" si="1"/>
        <v>2920.1032349999996</v>
      </c>
      <c r="L8" s="18">
        <f t="shared" si="1"/>
        <v>3574.9487549999999</v>
      </c>
      <c r="M8" s="18">
        <f t="shared" si="1"/>
        <v>8092.8386</v>
      </c>
      <c r="N8" s="18">
        <f t="shared" si="1"/>
        <v>8787.4629850000001</v>
      </c>
      <c r="O8" s="18">
        <f t="shared" si="1"/>
        <v>14847.574279999997</v>
      </c>
      <c r="P8" s="19">
        <f>SUM(D8:O8)</f>
        <v>110196.00133500001</v>
      </c>
    </row>
    <row r="9" spans="1:16" ht="19.5" customHeight="1" x14ac:dyDescent="0.25">
      <c r="A9" s="20" t="s">
        <v>19</v>
      </c>
      <c r="B9" s="21" t="s">
        <v>20</v>
      </c>
      <c r="C9" s="22" t="s">
        <v>21</v>
      </c>
      <c r="D9" s="23">
        <v>17858.739254999997</v>
      </c>
      <c r="E9" s="23">
        <v>14512.800889999997</v>
      </c>
      <c r="F9" s="23">
        <v>16500.174949999997</v>
      </c>
      <c r="G9" s="23">
        <v>9591.9804050000002</v>
      </c>
      <c r="H9" s="23">
        <v>5793.7438299999994</v>
      </c>
      <c r="I9" s="23">
        <v>3165.7626699999996</v>
      </c>
      <c r="J9" s="23">
        <v>3091.9610049999997</v>
      </c>
      <c r="K9" s="23">
        <v>2880.1426849999998</v>
      </c>
      <c r="L9" s="23">
        <v>3528.0303799999997</v>
      </c>
      <c r="M9" s="23">
        <v>8000.1031249999996</v>
      </c>
      <c r="N9" s="23">
        <v>8538.7798650000004</v>
      </c>
      <c r="O9" s="23">
        <v>14512.800889999997</v>
      </c>
      <c r="P9" s="24">
        <f>SUM(D9:G9,H9:O9)</f>
        <v>107975.01994999999</v>
      </c>
    </row>
    <row r="10" spans="1:16" ht="19.5" customHeight="1" x14ac:dyDescent="0.25">
      <c r="A10" s="20" t="s">
        <v>22</v>
      </c>
      <c r="B10" s="21" t="s">
        <v>23</v>
      </c>
      <c r="C10" s="22" t="s">
        <v>21</v>
      </c>
      <c r="D10" s="23">
        <v>7.9169999999999989</v>
      </c>
      <c r="E10" s="23">
        <v>23.465784999999997</v>
      </c>
      <c r="F10" s="23">
        <v>19.328644999999998</v>
      </c>
      <c r="G10" s="23">
        <v>9.7571949999999994</v>
      </c>
      <c r="H10" s="23">
        <v>2.6136249999999999</v>
      </c>
      <c r="I10" s="23">
        <v>0.17762499999999998</v>
      </c>
      <c r="J10" s="23">
        <v>0.27303499999999997</v>
      </c>
      <c r="K10" s="23">
        <v>0.24258499999999997</v>
      </c>
      <c r="L10" s="23">
        <v>0.42934499999999992</v>
      </c>
      <c r="M10" s="23">
        <v>0.77342999999999995</v>
      </c>
      <c r="N10" s="23">
        <v>5.500284999999999</v>
      </c>
      <c r="O10" s="23">
        <v>23.465784999999997</v>
      </c>
      <c r="P10" s="24">
        <f>SUM(D10:G10,H10:O10)</f>
        <v>93.944339999999997</v>
      </c>
    </row>
    <row r="11" spans="1:16" ht="19.5" customHeight="1" thickBot="1" x14ac:dyDescent="0.3">
      <c r="A11" s="25" t="s">
        <v>24</v>
      </c>
      <c r="B11" s="26" t="s">
        <v>25</v>
      </c>
      <c r="C11" s="27" t="s">
        <v>21</v>
      </c>
      <c r="D11" s="28">
        <v>380.65037499999994</v>
      </c>
      <c r="E11" s="28">
        <v>311.30760499999997</v>
      </c>
      <c r="F11" s="28">
        <v>353.52551499999993</v>
      </c>
      <c r="G11" s="28">
        <v>206.42663999999999</v>
      </c>
      <c r="H11" s="28">
        <v>55.937664999999988</v>
      </c>
      <c r="I11" s="28">
        <v>43.904839999999993</v>
      </c>
      <c r="J11" s="28">
        <v>42.62492499999999</v>
      </c>
      <c r="K11" s="28">
        <v>39.717965</v>
      </c>
      <c r="L11" s="28">
        <v>46.489029999999993</v>
      </c>
      <c r="M11" s="28">
        <v>91.962044999999989</v>
      </c>
      <c r="N11" s="28">
        <v>243.18283499999998</v>
      </c>
      <c r="O11" s="28">
        <v>311.30760499999997</v>
      </c>
      <c r="P11" s="24">
        <f>SUM(D11:G11,H11:O11)</f>
        <v>2127.037045</v>
      </c>
    </row>
    <row r="12" spans="1:16" ht="24" customHeight="1" x14ac:dyDescent="0.25">
      <c r="A12" s="15" t="s">
        <v>26</v>
      </c>
      <c r="B12" s="29" t="s">
        <v>27</v>
      </c>
      <c r="C12" s="29"/>
      <c r="D12" s="18">
        <f>SUM(D13:D19)</f>
        <v>711.54138999999998</v>
      </c>
      <c r="E12" s="18">
        <f>SUM(E13:E19)</f>
        <v>643.49984999999992</v>
      </c>
      <c r="F12" s="18">
        <f t="shared" ref="F12:N12" si="2">SUM(F13:F19)</f>
        <v>737.96488499999987</v>
      </c>
      <c r="G12" s="18">
        <f t="shared" si="2"/>
        <v>478.35528999999991</v>
      </c>
      <c r="H12" s="18">
        <f t="shared" si="2"/>
        <v>202.77670000000001</v>
      </c>
      <c r="I12" s="18">
        <f t="shared" si="2"/>
        <v>121.50260499999997</v>
      </c>
      <c r="J12" s="18">
        <f t="shared" si="2"/>
        <v>130.14330000000001</v>
      </c>
      <c r="K12" s="18">
        <f t="shared" si="2"/>
        <v>118.40888499999997</v>
      </c>
      <c r="L12" s="18">
        <f t="shared" si="2"/>
        <v>126.55628999999999</v>
      </c>
      <c r="M12" s="18">
        <f t="shared" si="2"/>
        <v>194.66583499999999</v>
      </c>
      <c r="N12" s="18">
        <f t="shared" si="2"/>
        <v>622.18484999999987</v>
      </c>
      <c r="O12" s="18">
        <f>SUM(O13:O19)</f>
        <v>643.49984999999992</v>
      </c>
      <c r="P12" s="19">
        <f>SUM(D12:O12)</f>
        <v>4731.0997299999999</v>
      </c>
    </row>
    <row r="13" spans="1:16" ht="15" customHeight="1" x14ac:dyDescent="0.25">
      <c r="A13" s="20" t="s">
        <v>28</v>
      </c>
      <c r="B13" s="30" t="s">
        <v>29</v>
      </c>
      <c r="C13" s="22" t="s">
        <v>30</v>
      </c>
      <c r="D13" s="31">
        <f t="shared" ref="D13:O19" si="3">D21+D29</f>
        <v>0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31">
        <f t="shared" si="3"/>
        <v>0</v>
      </c>
      <c r="O13" s="31">
        <f>O21+O29</f>
        <v>0</v>
      </c>
      <c r="P13" s="32">
        <f t="shared" ref="P13:P19" si="4">SUM(D13:G13,H13:O13)</f>
        <v>0</v>
      </c>
    </row>
    <row r="14" spans="1:16" ht="15" customHeight="1" x14ac:dyDescent="0.25">
      <c r="A14" s="20" t="s">
        <v>31</v>
      </c>
      <c r="B14" s="30" t="s">
        <v>32</v>
      </c>
      <c r="C14" s="22" t="s">
        <v>33</v>
      </c>
      <c r="D14" s="31">
        <f t="shared" si="3"/>
        <v>0</v>
      </c>
      <c r="E14" s="31">
        <f t="shared" si="3"/>
        <v>0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31">
        <f t="shared" si="3"/>
        <v>0</v>
      </c>
      <c r="O14" s="31">
        <f t="shared" si="3"/>
        <v>0</v>
      </c>
      <c r="P14" s="32">
        <f t="shared" si="4"/>
        <v>0</v>
      </c>
    </row>
    <row r="15" spans="1:16" ht="15" customHeight="1" x14ac:dyDescent="0.25">
      <c r="A15" s="20" t="s">
        <v>34</v>
      </c>
      <c r="B15" s="30" t="s">
        <v>35</v>
      </c>
      <c r="C15" s="22" t="s">
        <v>36</v>
      </c>
      <c r="D15" s="31">
        <f t="shared" si="3"/>
        <v>0</v>
      </c>
      <c r="E15" s="31">
        <f t="shared" si="3"/>
        <v>0</v>
      </c>
      <c r="F15" s="31">
        <f t="shared" si="3"/>
        <v>0</v>
      </c>
      <c r="G15" s="31">
        <f t="shared" si="3"/>
        <v>0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31">
        <f t="shared" si="3"/>
        <v>0</v>
      </c>
      <c r="O15" s="31">
        <f t="shared" si="3"/>
        <v>0</v>
      </c>
      <c r="P15" s="32">
        <f t="shared" si="4"/>
        <v>0</v>
      </c>
    </row>
    <row r="16" spans="1:16" ht="15" customHeight="1" x14ac:dyDescent="0.25">
      <c r="A16" s="20" t="s">
        <v>37</v>
      </c>
      <c r="B16" s="30" t="s">
        <v>38</v>
      </c>
      <c r="C16" s="22" t="s">
        <v>39</v>
      </c>
      <c r="D16" s="31">
        <f t="shared" si="3"/>
        <v>0</v>
      </c>
      <c r="E16" s="31">
        <f t="shared" si="3"/>
        <v>0</v>
      </c>
      <c r="F16" s="31">
        <f t="shared" si="3"/>
        <v>8.4843849999999996</v>
      </c>
      <c r="G16" s="31">
        <f>G24+G32</f>
        <v>49.786764999999995</v>
      </c>
      <c r="H16" s="31">
        <f t="shared" si="3"/>
        <v>72.498405000000005</v>
      </c>
      <c r="I16" s="31">
        <f t="shared" si="3"/>
        <v>61.81147</v>
      </c>
      <c r="J16" s="31">
        <f t="shared" si="3"/>
        <v>80.000269999999986</v>
      </c>
      <c r="K16" s="31">
        <f t="shared" si="3"/>
        <v>69.022029999999987</v>
      </c>
      <c r="L16" s="31">
        <f t="shared" si="3"/>
        <v>63.423289999999994</v>
      </c>
      <c r="M16" s="31">
        <f t="shared" si="3"/>
        <v>65.546669999999992</v>
      </c>
      <c r="N16" s="31">
        <f t="shared" si="3"/>
        <v>0</v>
      </c>
      <c r="O16" s="31">
        <f t="shared" si="3"/>
        <v>0</v>
      </c>
      <c r="P16" s="32">
        <f t="shared" si="4"/>
        <v>470.573285</v>
      </c>
    </row>
    <row r="17" spans="1:16" ht="15" customHeight="1" x14ac:dyDescent="0.25">
      <c r="A17" s="20" t="s">
        <v>40</v>
      </c>
      <c r="B17" s="30" t="s">
        <v>41</v>
      </c>
      <c r="C17" s="22" t="s">
        <v>42</v>
      </c>
      <c r="D17" s="31">
        <f t="shared" si="3"/>
        <v>644.43872499999998</v>
      </c>
      <c r="E17" s="31">
        <f t="shared" si="3"/>
        <v>560.40078499999993</v>
      </c>
      <c r="F17" s="31">
        <f t="shared" si="3"/>
        <v>621.57178999999996</v>
      </c>
      <c r="G17" s="31">
        <f>G25+G33</f>
        <v>369.52698999999996</v>
      </c>
      <c r="H17" s="31">
        <f t="shared" si="3"/>
        <v>126.11780999999999</v>
      </c>
      <c r="I17" s="31">
        <f t="shared" si="3"/>
        <v>57.069389999999991</v>
      </c>
      <c r="J17" s="31">
        <f t="shared" si="3"/>
        <v>48.413470000000004</v>
      </c>
      <c r="K17" s="31">
        <f t="shared" si="3"/>
        <v>47.281744999999994</v>
      </c>
      <c r="L17" s="31">
        <f t="shared" si="3"/>
        <v>61.729254999999995</v>
      </c>
      <c r="M17" s="31">
        <f t="shared" si="3"/>
        <v>124.33648499999998</v>
      </c>
      <c r="N17" s="31">
        <f t="shared" si="3"/>
        <v>560.40078499999993</v>
      </c>
      <c r="O17" s="31">
        <f t="shared" si="3"/>
        <v>560.40078499999993</v>
      </c>
      <c r="P17" s="32">
        <f t="shared" si="4"/>
        <v>3781.6880149999993</v>
      </c>
    </row>
    <row r="18" spans="1:16" ht="15" customHeight="1" x14ac:dyDescent="0.25">
      <c r="A18" s="20" t="s">
        <v>43</v>
      </c>
      <c r="B18" s="30" t="s">
        <v>44</v>
      </c>
      <c r="C18" s="22" t="s">
        <v>45</v>
      </c>
      <c r="D18" s="31">
        <f t="shared" si="3"/>
        <v>58.403099999999995</v>
      </c>
      <c r="E18" s="31">
        <f t="shared" si="3"/>
        <v>64.026199999999989</v>
      </c>
      <c r="F18" s="31">
        <f t="shared" si="3"/>
        <v>88.447099999999992</v>
      </c>
      <c r="G18" s="31">
        <f t="shared" si="3"/>
        <v>48.607334999999992</v>
      </c>
      <c r="H18" s="31">
        <f t="shared" si="3"/>
        <v>1.67069</v>
      </c>
      <c r="I18" s="31">
        <f t="shared" si="3"/>
        <v>1.1733399999999998</v>
      </c>
      <c r="J18" s="31">
        <f t="shared" si="3"/>
        <v>1.3672049999999998</v>
      </c>
      <c r="K18" s="31">
        <f t="shared" si="3"/>
        <v>1.537725</v>
      </c>
      <c r="L18" s="31">
        <f t="shared" si="3"/>
        <v>1.2311949999999998</v>
      </c>
      <c r="M18" s="31">
        <f t="shared" si="3"/>
        <v>3.2804799999999998</v>
      </c>
      <c r="N18" s="31">
        <f t="shared" si="3"/>
        <v>50.831199999999995</v>
      </c>
      <c r="O18" s="31">
        <f t="shared" si="3"/>
        <v>64.026199999999989</v>
      </c>
      <c r="P18" s="32">
        <f t="shared" si="4"/>
        <v>384.60176999999999</v>
      </c>
    </row>
    <row r="19" spans="1:16" ht="15" customHeight="1" x14ac:dyDescent="0.25">
      <c r="A19" s="20" t="s">
        <v>46</v>
      </c>
      <c r="B19" s="30" t="s">
        <v>47</v>
      </c>
      <c r="C19" s="22" t="s">
        <v>48</v>
      </c>
      <c r="D19" s="31">
        <f t="shared" si="3"/>
        <v>8.6995649999999998</v>
      </c>
      <c r="E19" s="31">
        <f t="shared" si="3"/>
        <v>19.072865</v>
      </c>
      <c r="F19" s="31">
        <f t="shared" si="3"/>
        <v>19.461609999999997</v>
      </c>
      <c r="G19" s="31">
        <f t="shared" si="3"/>
        <v>10.434200000000001</v>
      </c>
      <c r="H19" s="31">
        <f t="shared" si="3"/>
        <v>2.4897949999999995</v>
      </c>
      <c r="I19" s="31">
        <f t="shared" si="3"/>
        <v>1.4484049999999997</v>
      </c>
      <c r="J19" s="31">
        <f t="shared" si="3"/>
        <v>0.36235499999999998</v>
      </c>
      <c r="K19" s="31">
        <f t="shared" si="3"/>
        <v>0.56738500000000003</v>
      </c>
      <c r="L19" s="31">
        <f t="shared" si="3"/>
        <v>0.17254999999999998</v>
      </c>
      <c r="M19" s="31">
        <f t="shared" si="3"/>
        <v>1.5021999999999998</v>
      </c>
      <c r="N19" s="31">
        <f t="shared" si="3"/>
        <v>10.952864999999999</v>
      </c>
      <c r="O19" s="31">
        <f t="shared" si="3"/>
        <v>19.072865</v>
      </c>
      <c r="P19" s="32">
        <f t="shared" si="4"/>
        <v>94.236660000000001</v>
      </c>
    </row>
    <row r="20" spans="1:16" ht="24" customHeight="1" x14ac:dyDescent="0.25">
      <c r="A20" s="33"/>
      <c r="B20" s="34" t="s">
        <v>49</v>
      </c>
      <c r="C20" s="34"/>
      <c r="D20" s="35">
        <f>SUM(D21:D27)</f>
        <v>632.37443499999995</v>
      </c>
      <c r="E20" s="35">
        <f>SUM(E21:E27)</f>
        <v>561.88369999999986</v>
      </c>
      <c r="F20" s="35">
        <f t="shared" ref="F20:M20" si="5">SUM(F21:F27)</f>
        <v>618.65772500000003</v>
      </c>
      <c r="G20" s="35">
        <f t="shared" si="5"/>
        <v>375.41195999999997</v>
      </c>
      <c r="H20" s="35">
        <f t="shared" si="5"/>
        <v>125.62248999999998</v>
      </c>
      <c r="I20" s="35">
        <f t="shared" si="5"/>
        <v>56.069614999999992</v>
      </c>
      <c r="J20" s="35">
        <f t="shared" si="5"/>
        <v>47.752704999999999</v>
      </c>
      <c r="K20" s="35">
        <f t="shared" si="5"/>
        <v>46.109419999999993</v>
      </c>
      <c r="L20" s="35">
        <f t="shared" si="5"/>
        <v>61.091834999999996</v>
      </c>
      <c r="M20" s="35">
        <f t="shared" si="5"/>
        <v>109.68698999999999</v>
      </c>
      <c r="N20" s="35">
        <f>SUM(N21:N27)</f>
        <v>558.8386999999999</v>
      </c>
      <c r="O20" s="35">
        <f>SUM(O21:O27)</f>
        <v>561.88369999999986</v>
      </c>
      <c r="P20" s="36">
        <f>SUM(P21:P27)</f>
        <v>3755.3832750000001</v>
      </c>
    </row>
    <row r="21" spans="1:16" ht="13.5" customHeight="1" x14ac:dyDescent="0.25">
      <c r="A21" s="20"/>
      <c r="B21" s="30" t="s">
        <v>29</v>
      </c>
      <c r="C21" s="22" t="s">
        <v>30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2">
        <f t="shared" ref="P21:P27" si="6">SUM(D21:G21,H21:O21)</f>
        <v>0</v>
      </c>
    </row>
    <row r="22" spans="1:16" ht="13.5" customHeight="1" x14ac:dyDescent="0.25">
      <c r="A22" s="20"/>
      <c r="B22" s="30" t="s">
        <v>32</v>
      </c>
      <c r="C22" s="22" t="s">
        <v>33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2">
        <f t="shared" si="6"/>
        <v>0</v>
      </c>
    </row>
    <row r="23" spans="1:16" ht="13.5" customHeight="1" x14ac:dyDescent="0.25">
      <c r="A23" s="20"/>
      <c r="B23" s="30" t="s">
        <v>35</v>
      </c>
      <c r="C23" s="22" t="s">
        <v>36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2">
        <f t="shared" si="6"/>
        <v>0</v>
      </c>
    </row>
    <row r="24" spans="1:16" ht="13.5" customHeight="1" x14ac:dyDescent="0.25">
      <c r="A24" s="20"/>
      <c r="B24" s="30" t="s">
        <v>38</v>
      </c>
      <c r="C24" s="22" t="s">
        <v>39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2">
        <f t="shared" si="6"/>
        <v>0</v>
      </c>
    </row>
    <row r="25" spans="1:16" ht="13.5" customHeight="1" x14ac:dyDescent="0.25">
      <c r="A25" s="20"/>
      <c r="B25" s="30" t="s">
        <v>41</v>
      </c>
      <c r="C25" s="22" t="s">
        <v>42</v>
      </c>
      <c r="D25" s="37">
        <v>609.81707499999993</v>
      </c>
      <c r="E25" s="37">
        <v>529.34787499999993</v>
      </c>
      <c r="F25" s="37">
        <v>585.87829999999997</v>
      </c>
      <c r="G25" s="37">
        <v>347.63039499999996</v>
      </c>
      <c r="H25" s="37">
        <v>124.72421499999999</v>
      </c>
      <c r="I25" s="37">
        <v>55.268779999999992</v>
      </c>
      <c r="J25" s="37">
        <v>46.908225000000002</v>
      </c>
      <c r="K25" s="37">
        <v>45.035549999999994</v>
      </c>
      <c r="L25" s="37">
        <v>60.120479999999993</v>
      </c>
      <c r="M25" s="37">
        <v>108.13606999999999</v>
      </c>
      <c r="N25" s="37">
        <v>529.34787499999993</v>
      </c>
      <c r="O25" s="37">
        <v>529.34787499999993</v>
      </c>
      <c r="P25" s="32">
        <f t="shared" si="6"/>
        <v>3571.562715</v>
      </c>
    </row>
    <row r="26" spans="1:16" ht="13.5" customHeight="1" x14ac:dyDescent="0.25">
      <c r="A26" s="20"/>
      <c r="B26" s="30" t="s">
        <v>44</v>
      </c>
      <c r="C26" s="22" t="s">
        <v>45</v>
      </c>
      <c r="D26" s="37">
        <v>22.529954999999998</v>
      </c>
      <c r="E26" s="37">
        <v>27.121814999999998</v>
      </c>
      <c r="F26" s="37">
        <v>29.692809999999998</v>
      </c>
      <c r="G26" s="37">
        <v>26.298649999999999</v>
      </c>
      <c r="H26" s="37">
        <v>0.89827499999999993</v>
      </c>
      <c r="I26" s="37">
        <v>0.75617499999999993</v>
      </c>
      <c r="J26" s="37">
        <v>0.82113499999999995</v>
      </c>
      <c r="K26" s="37">
        <v>0.78966999999999998</v>
      </c>
      <c r="L26" s="37">
        <v>0.96221999999999985</v>
      </c>
      <c r="M26" s="37">
        <v>1.2464199999999999</v>
      </c>
      <c r="N26" s="37">
        <v>27.121814999999998</v>
      </c>
      <c r="O26" s="37">
        <v>27.121814999999998</v>
      </c>
      <c r="P26" s="32">
        <f t="shared" si="6"/>
        <v>165.36075499999998</v>
      </c>
    </row>
    <row r="27" spans="1:16" ht="13.5" customHeight="1" x14ac:dyDescent="0.25">
      <c r="A27" s="20"/>
      <c r="B27" s="30" t="s">
        <v>47</v>
      </c>
      <c r="C27" s="22" t="s">
        <v>48</v>
      </c>
      <c r="D27" s="37">
        <v>2.7404999999999995E-2</v>
      </c>
      <c r="E27" s="37">
        <v>5.4140099999999993</v>
      </c>
      <c r="F27" s="37">
        <v>3.0866149999999997</v>
      </c>
      <c r="G27" s="37">
        <v>1.482915</v>
      </c>
      <c r="H27" s="37">
        <v>0</v>
      </c>
      <c r="I27" s="37">
        <v>4.4659999999999991E-2</v>
      </c>
      <c r="J27" s="37">
        <v>2.3344999999999998E-2</v>
      </c>
      <c r="K27" s="37">
        <v>0.28420000000000001</v>
      </c>
      <c r="L27" s="37">
        <v>9.134999999999999E-3</v>
      </c>
      <c r="M27" s="37">
        <v>0.30449999999999994</v>
      </c>
      <c r="N27" s="37">
        <v>2.3690099999999998</v>
      </c>
      <c r="O27" s="37">
        <v>5.4140099999999993</v>
      </c>
      <c r="P27" s="32">
        <f t="shared" si="6"/>
        <v>18.459804999999999</v>
      </c>
    </row>
    <row r="28" spans="1:16" ht="18.75" customHeight="1" x14ac:dyDescent="0.25">
      <c r="A28" s="33"/>
      <c r="B28" s="34" t="s">
        <v>50</v>
      </c>
      <c r="C28" s="34"/>
      <c r="D28" s="35">
        <f>SUM(D29:D35)</f>
        <v>79.166955000000002</v>
      </c>
      <c r="E28" s="35">
        <f>SUM(E29:E35)</f>
        <v>81.61614999999999</v>
      </c>
      <c r="F28" s="35">
        <f t="shared" ref="F28:M28" si="7">SUM(F29:F35)</f>
        <v>119.30715999999998</v>
      </c>
      <c r="G28" s="35">
        <f t="shared" si="7"/>
        <v>102.94332999999999</v>
      </c>
      <c r="H28" s="35">
        <f t="shared" si="7"/>
        <v>77.154210000000006</v>
      </c>
      <c r="I28" s="35">
        <f t="shared" si="7"/>
        <v>65.432990000000004</v>
      </c>
      <c r="J28" s="35">
        <f t="shared" si="7"/>
        <v>82.39059499999999</v>
      </c>
      <c r="K28" s="35">
        <f t="shared" si="7"/>
        <v>72.299464999999984</v>
      </c>
      <c r="L28" s="35">
        <f t="shared" si="7"/>
        <v>65.464454999999987</v>
      </c>
      <c r="M28" s="35">
        <f t="shared" si="7"/>
        <v>84.978844999999993</v>
      </c>
      <c r="N28" s="35">
        <f>SUM(N29:N35)</f>
        <v>63.346149999999994</v>
      </c>
      <c r="O28" s="35">
        <f>SUM(O29:O35)</f>
        <v>81.61614999999999</v>
      </c>
      <c r="P28" s="36">
        <f>SUM(P29:P35)</f>
        <v>975.71645499999988</v>
      </c>
    </row>
    <row r="29" spans="1:16" ht="15" customHeight="1" x14ac:dyDescent="0.25">
      <c r="A29" s="20"/>
      <c r="B29" s="30" t="s">
        <v>29</v>
      </c>
      <c r="C29" s="22" t="s">
        <v>30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2">
        <f t="shared" ref="P29:P35" si="8">SUM(D29:G29,H29:O29)</f>
        <v>0</v>
      </c>
    </row>
    <row r="30" spans="1:16" ht="15" customHeight="1" x14ac:dyDescent="0.25">
      <c r="A30" s="20"/>
      <c r="B30" s="30" t="s">
        <v>32</v>
      </c>
      <c r="C30" s="22" t="s">
        <v>33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2">
        <f t="shared" si="8"/>
        <v>0</v>
      </c>
    </row>
    <row r="31" spans="1:16" ht="15" customHeight="1" x14ac:dyDescent="0.25">
      <c r="A31" s="20"/>
      <c r="B31" s="30" t="s">
        <v>35</v>
      </c>
      <c r="C31" s="22" t="s">
        <v>36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2">
        <f t="shared" si="8"/>
        <v>0</v>
      </c>
    </row>
    <row r="32" spans="1:16" ht="15" customHeight="1" x14ac:dyDescent="0.25">
      <c r="A32" s="20"/>
      <c r="B32" s="30" t="s">
        <v>38</v>
      </c>
      <c r="C32" s="22" t="s">
        <v>39</v>
      </c>
      <c r="D32" s="37">
        <v>0</v>
      </c>
      <c r="E32" s="37">
        <v>0</v>
      </c>
      <c r="F32" s="37">
        <v>8.4843849999999996</v>
      </c>
      <c r="G32" s="37">
        <v>49.786764999999995</v>
      </c>
      <c r="H32" s="37">
        <v>72.498405000000005</v>
      </c>
      <c r="I32" s="37">
        <v>61.81147</v>
      </c>
      <c r="J32" s="37">
        <v>80.000269999999986</v>
      </c>
      <c r="K32" s="37">
        <v>69.022029999999987</v>
      </c>
      <c r="L32" s="37">
        <v>63.423289999999994</v>
      </c>
      <c r="M32" s="37">
        <v>65.546669999999992</v>
      </c>
      <c r="N32" s="37">
        <v>0</v>
      </c>
      <c r="O32" s="37">
        <v>0</v>
      </c>
      <c r="P32" s="32">
        <f t="shared" si="8"/>
        <v>470.573285</v>
      </c>
    </row>
    <row r="33" spans="1:16" ht="15" customHeight="1" x14ac:dyDescent="0.25">
      <c r="A33" s="20"/>
      <c r="B33" s="30" t="s">
        <v>41</v>
      </c>
      <c r="C33" s="22" t="s">
        <v>42</v>
      </c>
      <c r="D33" s="37">
        <v>34.621649999999995</v>
      </c>
      <c r="E33" s="37">
        <v>31.052909999999997</v>
      </c>
      <c r="F33" s="37">
        <v>35.69348999999999</v>
      </c>
      <c r="G33" s="37">
        <v>21.896594999999998</v>
      </c>
      <c r="H33" s="37">
        <v>1.3935949999999999</v>
      </c>
      <c r="I33" s="37">
        <v>1.8006099999999998</v>
      </c>
      <c r="J33" s="37">
        <v>1.5052449999999999</v>
      </c>
      <c r="K33" s="37">
        <v>2.2461949999999997</v>
      </c>
      <c r="L33" s="37">
        <v>1.6087749999999998</v>
      </c>
      <c r="M33" s="37">
        <v>16.200415</v>
      </c>
      <c r="N33" s="37">
        <v>31.052909999999997</v>
      </c>
      <c r="O33" s="37">
        <v>31.052909999999997</v>
      </c>
      <c r="P33" s="32">
        <f t="shared" si="8"/>
        <v>210.12529999999998</v>
      </c>
    </row>
    <row r="34" spans="1:16" ht="15" customHeight="1" x14ac:dyDescent="0.25">
      <c r="A34" s="20"/>
      <c r="B34" s="30" t="s">
        <v>44</v>
      </c>
      <c r="C34" s="22" t="s">
        <v>45</v>
      </c>
      <c r="D34" s="37">
        <v>35.873145000000001</v>
      </c>
      <c r="E34" s="37">
        <v>36.904384999999998</v>
      </c>
      <c r="F34" s="37">
        <v>58.754289999999997</v>
      </c>
      <c r="G34" s="37">
        <v>22.308684999999997</v>
      </c>
      <c r="H34" s="37">
        <v>0.77241499999999996</v>
      </c>
      <c r="I34" s="37">
        <v>0.41716499999999995</v>
      </c>
      <c r="J34" s="37">
        <v>0.54606999999999994</v>
      </c>
      <c r="K34" s="37">
        <v>0.74805499999999991</v>
      </c>
      <c r="L34" s="37">
        <v>0.26897499999999996</v>
      </c>
      <c r="M34" s="37">
        <v>2.0340599999999998</v>
      </c>
      <c r="N34" s="37">
        <v>23.709385000000001</v>
      </c>
      <c r="O34" s="37">
        <v>36.904384999999998</v>
      </c>
      <c r="P34" s="32">
        <f t="shared" si="8"/>
        <v>219.24101499999998</v>
      </c>
    </row>
    <row r="35" spans="1:16" ht="15" customHeight="1" thickBot="1" x14ac:dyDescent="0.3">
      <c r="A35" s="38"/>
      <c r="B35" s="39" t="s">
        <v>47</v>
      </c>
      <c r="C35" s="40" t="s">
        <v>48</v>
      </c>
      <c r="D35" s="41">
        <v>8.6721599999999999</v>
      </c>
      <c r="E35" s="41">
        <v>13.658854999999999</v>
      </c>
      <c r="F35" s="41">
        <v>16.374994999999998</v>
      </c>
      <c r="G35" s="41">
        <v>8.9512850000000004</v>
      </c>
      <c r="H35" s="41">
        <v>2.4897949999999995</v>
      </c>
      <c r="I35" s="41">
        <v>1.4037449999999998</v>
      </c>
      <c r="J35" s="41">
        <v>0.33900999999999998</v>
      </c>
      <c r="K35" s="41">
        <v>0.28318500000000002</v>
      </c>
      <c r="L35" s="41">
        <v>0.16341499999999998</v>
      </c>
      <c r="M35" s="41">
        <v>1.1976999999999998</v>
      </c>
      <c r="N35" s="41">
        <v>8.5838549999999998</v>
      </c>
      <c r="O35" s="41">
        <v>13.658854999999999</v>
      </c>
      <c r="P35" s="42">
        <f t="shared" si="8"/>
        <v>75.776854999999998</v>
      </c>
    </row>
    <row r="36" spans="1:16" x14ac:dyDescent="0.25">
      <c r="A36" s="43" t="s">
        <v>51</v>
      </c>
      <c r="B36" s="44" t="s">
        <v>52</v>
      </c>
      <c r="C36" s="44"/>
      <c r="D36" s="45">
        <f>SUM(D37:D43)</f>
        <v>8.3339999999999996</v>
      </c>
      <c r="E36" s="45">
        <f>SUM(E37:E43)</f>
        <v>8.3320000000000007</v>
      </c>
      <c r="F36" s="45">
        <f t="shared" ref="F36:N36" si="9">SUM(F37:F43)</f>
        <v>8.3569999999999993</v>
      </c>
      <c r="G36" s="45">
        <f t="shared" si="9"/>
        <v>8.5779999999999994</v>
      </c>
      <c r="H36" s="45">
        <f t="shared" si="9"/>
        <v>9.1939999999999991</v>
      </c>
      <c r="I36" s="45">
        <f t="shared" si="9"/>
        <v>7.9030000000000005</v>
      </c>
      <c r="J36" s="45">
        <f t="shared" si="9"/>
        <v>8.7110000000000003</v>
      </c>
      <c r="K36" s="45">
        <f t="shared" si="9"/>
        <v>7.359</v>
      </c>
      <c r="L36" s="45">
        <f t="shared" si="9"/>
        <v>7.1289999999999996</v>
      </c>
      <c r="M36" s="45">
        <f t="shared" si="9"/>
        <v>7.3</v>
      </c>
      <c r="N36" s="45">
        <f t="shared" si="9"/>
        <v>8.8000000000000007</v>
      </c>
      <c r="O36" s="45">
        <f>SUM(O37:O43)</f>
        <v>8.3320000000000007</v>
      </c>
      <c r="P36" s="46">
        <f>SUM(P37:P43)</f>
        <v>98.328999999999994</v>
      </c>
    </row>
    <row r="37" spans="1:16" x14ac:dyDescent="0.25">
      <c r="A37" s="20" t="s">
        <v>53</v>
      </c>
      <c r="B37" s="30" t="s">
        <v>29</v>
      </c>
      <c r="C37" s="22" t="s">
        <v>30</v>
      </c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  <c r="J37" s="37">
        <v>0</v>
      </c>
      <c r="K37" s="37">
        <v>0</v>
      </c>
      <c r="L37" s="37">
        <v>0</v>
      </c>
      <c r="M37" s="37">
        <v>0</v>
      </c>
      <c r="N37" s="37">
        <v>0</v>
      </c>
      <c r="O37" s="37">
        <v>0</v>
      </c>
      <c r="P37" s="32">
        <f t="shared" ref="P37:P43" si="10">SUM(D37:G37,H37:O37)</f>
        <v>0</v>
      </c>
    </row>
    <row r="38" spans="1:16" x14ac:dyDescent="0.25">
      <c r="A38" s="20" t="s">
        <v>54</v>
      </c>
      <c r="B38" s="30" t="s">
        <v>32</v>
      </c>
      <c r="C38" s="22" t="s">
        <v>33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37">
        <v>0</v>
      </c>
      <c r="O38" s="37">
        <v>0</v>
      </c>
      <c r="P38" s="32">
        <f t="shared" si="10"/>
        <v>0</v>
      </c>
    </row>
    <row r="39" spans="1:16" x14ac:dyDescent="0.25">
      <c r="A39" s="20" t="s">
        <v>55</v>
      </c>
      <c r="B39" s="30" t="s">
        <v>35</v>
      </c>
      <c r="C39" s="22" t="s">
        <v>36</v>
      </c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  <c r="J39" s="37">
        <v>0</v>
      </c>
      <c r="K39" s="37">
        <v>0</v>
      </c>
      <c r="L39" s="37">
        <v>0</v>
      </c>
      <c r="M39" s="37">
        <v>0</v>
      </c>
      <c r="N39" s="37">
        <v>0</v>
      </c>
      <c r="O39" s="37">
        <v>0</v>
      </c>
      <c r="P39" s="32">
        <f t="shared" si="10"/>
        <v>0</v>
      </c>
    </row>
    <row r="40" spans="1:16" x14ac:dyDescent="0.25">
      <c r="A40" s="20" t="s">
        <v>56</v>
      </c>
      <c r="B40" s="30" t="s">
        <v>38</v>
      </c>
      <c r="C40" s="22" t="s">
        <v>39</v>
      </c>
      <c r="D40" s="37">
        <v>0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  <c r="O40" s="37">
        <v>0</v>
      </c>
      <c r="P40" s="32">
        <f t="shared" si="10"/>
        <v>0</v>
      </c>
    </row>
    <row r="41" spans="1:16" x14ac:dyDescent="0.25">
      <c r="A41" s="20" t="s">
        <v>57</v>
      </c>
      <c r="B41" s="30" t="s">
        <v>41</v>
      </c>
      <c r="C41" s="22" t="s">
        <v>42</v>
      </c>
      <c r="D41" s="37">
        <v>0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37">
        <v>0</v>
      </c>
      <c r="P41" s="32">
        <f t="shared" si="10"/>
        <v>0</v>
      </c>
    </row>
    <row r="42" spans="1:16" x14ac:dyDescent="0.25">
      <c r="A42" s="20" t="s">
        <v>58</v>
      </c>
      <c r="B42" s="30" t="s">
        <v>44</v>
      </c>
      <c r="C42" s="22" t="s">
        <v>45</v>
      </c>
      <c r="D42" s="37">
        <v>7.5060000000000002</v>
      </c>
      <c r="E42" s="37">
        <v>7.63</v>
      </c>
      <c r="F42" s="37">
        <v>7.5789999999999997</v>
      </c>
      <c r="G42" s="37">
        <v>7.8259999999999996</v>
      </c>
      <c r="H42" s="37">
        <v>8.42</v>
      </c>
      <c r="I42" s="37">
        <v>7.1790000000000003</v>
      </c>
      <c r="J42" s="37">
        <v>7.9459999999999997</v>
      </c>
      <c r="K42" s="37">
        <v>6.5940000000000003</v>
      </c>
      <c r="L42" s="37">
        <v>6.3869999999999996</v>
      </c>
      <c r="M42" s="37">
        <v>6.5</v>
      </c>
      <c r="N42" s="37">
        <v>8</v>
      </c>
      <c r="O42" s="37">
        <v>7.63</v>
      </c>
      <c r="P42" s="32">
        <f t="shared" si="10"/>
        <v>89.196999999999989</v>
      </c>
    </row>
    <row r="43" spans="1:16" ht="15.75" thickBot="1" x14ac:dyDescent="0.3">
      <c r="A43" s="38" t="s">
        <v>59</v>
      </c>
      <c r="B43" s="39" t="s">
        <v>47</v>
      </c>
      <c r="C43" s="40" t="s">
        <v>48</v>
      </c>
      <c r="D43" s="41">
        <v>0.82799999999999996</v>
      </c>
      <c r="E43" s="41">
        <v>0.70199999999999996</v>
      </c>
      <c r="F43" s="41">
        <v>0.77800000000000002</v>
      </c>
      <c r="G43" s="41">
        <v>0.752</v>
      </c>
      <c r="H43" s="41">
        <v>0.77400000000000002</v>
      </c>
      <c r="I43" s="41">
        <v>0.72399999999999998</v>
      </c>
      <c r="J43" s="41">
        <v>0.76500000000000001</v>
      </c>
      <c r="K43" s="41">
        <v>0.76500000000000001</v>
      </c>
      <c r="L43" s="41">
        <v>0.74199999999999999</v>
      </c>
      <c r="M43" s="41">
        <v>0.8</v>
      </c>
      <c r="N43" s="41">
        <v>0.8</v>
      </c>
      <c r="O43" s="41">
        <v>0.70199999999999996</v>
      </c>
      <c r="P43" s="42">
        <f t="shared" si="10"/>
        <v>9.1319999999999997</v>
      </c>
    </row>
    <row r="44" spans="1:16" x14ac:dyDescent="0.25">
      <c r="A44" s="15" t="s">
        <v>60</v>
      </c>
      <c r="B44" s="29" t="s">
        <v>61</v>
      </c>
      <c r="C44" s="29"/>
      <c r="D44" s="18">
        <f>D45</f>
        <v>28392.784804999996</v>
      </c>
      <c r="E44" s="18">
        <f>E45</f>
        <v>22175.549479999994</v>
      </c>
      <c r="F44" s="18">
        <f t="shared" ref="F44:N44" si="11">F45</f>
        <v>27650.916229999995</v>
      </c>
      <c r="G44" s="18">
        <f t="shared" si="11"/>
        <v>12502.408660000001</v>
      </c>
      <c r="H44" s="18">
        <f t="shared" si="11"/>
        <v>110.173175</v>
      </c>
      <c r="I44" s="18">
        <f t="shared" si="11"/>
        <v>63.190854999999999</v>
      </c>
      <c r="J44" s="18">
        <f t="shared" si="11"/>
        <v>56.233029999999999</v>
      </c>
      <c r="K44" s="18">
        <f t="shared" si="11"/>
        <v>53.414374999999993</v>
      </c>
      <c r="L44" s="18">
        <f t="shared" si="11"/>
        <v>74.282774999999987</v>
      </c>
      <c r="M44" s="18">
        <f t="shared" si="11"/>
        <v>3589.0562399999999</v>
      </c>
      <c r="N44" s="18">
        <f t="shared" si="11"/>
        <v>20604.642099999994</v>
      </c>
      <c r="O44" s="18">
        <f>O45</f>
        <v>22175.549479999994</v>
      </c>
      <c r="P44" s="19">
        <f>SUM(D44:O44)</f>
        <v>137448.20120499999</v>
      </c>
    </row>
    <row r="45" spans="1:16" x14ac:dyDescent="0.25">
      <c r="A45" s="47"/>
      <c r="B45" s="48" t="s">
        <v>62</v>
      </c>
      <c r="C45" s="49"/>
      <c r="D45" s="50">
        <f>SUM(D46:D52)</f>
        <v>28392.784804999996</v>
      </c>
      <c r="E45" s="50">
        <f>SUM(E46:E52)</f>
        <v>22175.549479999994</v>
      </c>
      <c r="F45" s="50">
        <f t="shared" ref="F45:P45" si="12">SUM(F46:F52)</f>
        <v>27650.916229999995</v>
      </c>
      <c r="G45" s="50">
        <f t="shared" si="12"/>
        <v>12502.408660000001</v>
      </c>
      <c r="H45" s="50">
        <f t="shared" si="12"/>
        <v>110.173175</v>
      </c>
      <c r="I45" s="50">
        <f t="shared" si="12"/>
        <v>63.190854999999999</v>
      </c>
      <c r="J45" s="50">
        <f t="shared" si="12"/>
        <v>56.233029999999999</v>
      </c>
      <c r="K45" s="50">
        <f t="shared" si="12"/>
        <v>53.414374999999993</v>
      </c>
      <c r="L45" s="50">
        <f t="shared" si="12"/>
        <v>74.282774999999987</v>
      </c>
      <c r="M45" s="50">
        <f t="shared" si="12"/>
        <v>3589.0562399999999</v>
      </c>
      <c r="N45" s="50">
        <f t="shared" si="12"/>
        <v>20604.642099999994</v>
      </c>
      <c r="O45" s="50">
        <f>SUM(O46:O52)</f>
        <v>22175.549479999994</v>
      </c>
      <c r="P45" s="24">
        <f t="shared" si="12"/>
        <v>137448.20120500002</v>
      </c>
    </row>
    <row r="46" spans="1:16" x14ac:dyDescent="0.25">
      <c r="A46" s="20" t="s">
        <v>63</v>
      </c>
      <c r="B46" s="30" t="s">
        <v>29</v>
      </c>
      <c r="C46" s="22" t="s">
        <v>30</v>
      </c>
      <c r="D46" s="37">
        <v>0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32">
        <f t="shared" ref="P46:P52" si="13">SUM(D46:G46,H46:O46)</f>
        <v>0</v>
      </c>
    </row>
    <row r="47" spans="1:16" x14ac:dyDescent="0.25">
      <c r="A47" s="20" t="s">
        <v>64</v>
      </c>
      <c r="B47" s="30" t="s">
        <v>32</v>
      </c>
      <c r="C47" s="22" t="s">
        <v>33</v>
      </c>
      <c r="D47" s="37">
        <v>0</v>
      </c>
      <c r="E47" s="37">
        <v>0</v>
      </c>
      <c r="F47" s="37">
        <v>0</v>
      </c>
      <c r="G47" s="37">
        <v>0</v>
      </c>
      <c r="H47" s="37">
        <v>0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7">
        <v>0</v>
      </c>
      <c r="O47" s="37">
        <v>0</v>
      </c>
      <c r="P47" s="32">
        <f t="shared" si="13"/>
        <v>0</v>
      </c>
    </row>
    <row r="48" spans="1:16" x14ac:dyDescent="0.25">
      <c r="A48" s="20" t="s">
        <v>65</v>
      </c>
      <c r="B48" s="30" t="s">
        <v>35</v>
      </c>
      <c r="C48" s="22" t="s">
        <v>36</v>
      </c>
      <c r="D48" s="37">
        <v>13186.320734999999</v>
      </c>
      <c r="E48" s="37">
        <v>10528.503649999999</v>
      </c>
      <c r="F48" s="37">
        <v>12959.963554999998</v>
      </c>
      <c r="G48" s="37">
        <v>6126.8729199999998</v>
      </c>
      <c r="H48" s="37">
        <v>0</v>
      </c>
      <c r="I48" s="37">
        <v>0</v>
      </c>
      <c r="J48" s="37">
        <v>0</v>
      </c>
      <c r="K48" s="37">
        <v>0</v>
      </c>
      <c r="L48" s="37">
        <v>2.436E-2</v>
      </c>
      <c r="M48" s="37">
        <v>1390.05062</v>
      </c>
      <c r="N48" s="37">
        <v>10654.278389999998</v>
      </c>
      <c r="O48" s="37">
        <v>10528.503649999999</v>
      </c>
      <c r="P48" s="32">
        <f t="shared" si="13"/>
        <v>65374.517879999999</v>
      </c>
    </row>
    <row r="49" spans="1:16" x14ac:dyDescent="0.25">
      <c r="A49" s="20" t="s">
        <v>66</v>
      </c>
      <c r="B49" s="30" t="s">
        <v>38</v>
      </c>
      <c r="C49" s="22" t="s">
        <v>39</v>
      </c>
      <c r="D49" s="37">
        <v>9824.1555649999991</v>
      </c>
      <c r="E49" s="37">
        <v>7591.4691999999986</v>
      </c>
      <c r="F49" s="37">
        <v>9549.9807199999996</v>
      </c>
      <c r="G49" s="37">
        <v>4096.8424699999996</v>
      </c>
      <c r="H49" s="37">
        <v>8.4194249999999986</v>
      </c>
      <c r="I49" s="37">
        <v>5.6474599999999997</v>
      </c>
      <c r="J49" s="37">
        <v>6.1874399999999996</v>
      </c>
      <c r="K49" s="37">
        <v>6.3782599999999992</v>
      </c>
      <c r="L49" s="37">
        <v>7.3993499999999992</v>
      </c>
      <c r="M49" s="37">
        <v>1327.493125</v>
      </c>
      <c r="N49" s="37">
        <v>6415.144084999999</v>
      </c>
      <c r="O49" s="37">
        <v>7591.4691999999986</v>
      </c>
      <c r="P49" s="32">
        <f t="shared" si="13"/>
        <v>46430.586299999995</v>
      </c>
    </row>
    <row r="50" spans="1:16" x14ac:dyDescent="0.25">
      <c r="A50" s="20" t="s">
        <v>67</v>
      </c>
      <c r="B50" s="30" t="s">
        <v>41</v>
      </c>
      <c r="C50" s="22" t="s">
        <v>42</v>
      </c>
      <c r="D50" s="37">
        <v>5004.8086899999989</v>
      </c>
      <c r="E50" s="37">
        <v>3761.2520049999994</v>
      </c>
      <c r="F50" s="37">
        <v>4789.0359299999991</v>
      </c>
      <c r="G50" s="37">
        <v>2100.2643899999998</v>
      </c>
      <c r="H50" s="37">
        <v>90.622244999999992</v>
      </c>
      <c r="I50" s="37">
        <v>49.243739999999995</v>
      </c>
      <c r="J50" s="37">
        <v>44.846759999999996</v>
      </c>
      <c r="K50" s="37">
        <v>43.936304999999997</v>
      </c>
      <c r="L50" s="37">
        <v>57.858044999999997</v>
      </c>
      <c r="M50" s="37">
        <v>772.2059099999999</v>
      </c>
      <c r="N50" s="37">
        <v>3300.5242199999998</v>
      </c>
      <c r="O50" s="37">
        <v>3761.2520049999994</v>
      </c>
      <c r="P50" s="32">
        <f t="shared" si="13"/>
        <v>23775.850244999998</v>
      </c>
    </row>
    <row r="51" spans="1:16" x14ac:dyDescent="0.25">
      <c r="A51" s="20" t="s">
        <v>68</v>
      </c>
      <c r="B51" s="30" t="s">
        <v>44</v>
      </c>
      <c r="C51" s="22" t="s">
        <v>45</v>
      </c>
      <c r="D51" s="37">
        <v>375.91336999999999</v>
      </c>
      <c r="E51" s="37">
        <v>293.16143499999998</v>
      </c>
      <c r="F51" s="37">
        <v>350.86012499999998</v>
      </c>
      <c r="G51" s="37">
        <v>177.58845999999997</v>
      </c>
      <c r="H51" s="37">
        <v>11.131504999999999</v>
      </c>
      <c r="I51" s="37">
        <v>8.2996549999999996</v>
      </c>
      <c r="J51" s="37">
        <v>5.1988299999999992</v>
      </c>
      <c r="K51" s="37">
        <v>3.0998099999999997</v>
      </c>
      <c r="L51" s="37">
        <v>9.0010199999999987</v>
      </c>
      <c r="M51" s="37">
        <v>99.178694999999991</v>
      </c>
      <c r="N51" s="37">
        <v>233.82453499999997</v>
      </c>
      <c r="O51" s="37">
        <v>293.16143499999998</v>
      </c>
      <c r="P51" s="32">
        <f t="shared" si="13"/>
        <v>1860.4188749999998</v>
      </c>
    </row>
    <row r="52" spans="1:16" ht="15.75" thickBot="1" x14ac:dyDescent="0.3">
      <c r="A52" s="38" t="s">
        <v>69</v>
      </c>
      <c r="B52" s="39" t="s">
        <v>47</v>
      </c>
      <c r="C52" s="40" t="s">
        <v>48</v>
      </c>
      <c r="D52" s="41">
        <v>1.5864449999999999</v>
      </c>
      <c r="E52" s="41">
        <v>1.1631899999999997</v>
      </c>
      <c r="F52" s="41">
        <v>1.0758999999999999</v>
      </c>
      <c r="G52" s="41">
        <v>0.84041999999999983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0.12788999999999998</v>
      </c>
      <c r="N52" s="41">
        <v>0.87086999999999992</v>
      </c>
      <c r="O52" s="41">
        <v>1.1631899999999997</v>
      </c>
      <c r="P52" s="42">
        <f t="shared" si="13"/>
        <v>6.8279049999999994</v>
      </c>
    </row>
    <row r="53" spans="1:16" x14ac:dyDescent="0.25">
      <c r="A53" s="15" t="s">
        <v>70</v>
      </c>
      <c r="B53" s="29" t="s">
        <v>71</v>
      </c>
      <c r="C53" s="29"/>
      <c r="D53" s="18">
        <f>D54+D62</f>
        <v>2545.9356649999995</v>
      </c>
      <c r="E53" s="18">
        <f>E54+E62</f>
        <v>2321.0969249999998</v>
      </c>
      <c r="F53" s="18">
        <f t="shared" ref="F53:N53" si="14">F54+F62</f>
        <v>2673.8337849999998</v>
      </c>
      <c r="G53" s="18">
        <f t="shared" si="14"/>
        <v>1729.5874049999998</v>
      </c>
      <c r="H53" s="18">
        <f t="shared" si="14"/>
        <v>1276.0072499999997</v>
      </c>
      <c r="I53" s="18">
        <f t="shared" si="14"/>
        <v>1139.9962349999998</v>
      </c>
      <c r="J53" s="18">
        <f t="shared" si="14"/>
        <v>1236.8079500000001</v>
      </c>
      <c r="K53" s="18">
        <f t="shared" si="14"/>
        <v>1263.7744699999998</v>
      </c>
      <c r="L53" s="18">
        <f t="shared" si="14"/>
        <v>1185.1241499999999</v>
      </c>
      <c r="M53" s="18">
        <f t="shared" si="14"/>
        <v>1290.4659249999997</v>
      </c>
      <c r="N53" s="18">
        <f t="shared" si="14"/>
        <v>1852.4937549999997</v>
      </c>
      <c r="O53" s="18">
        <f>O54+O62</f>
        <v>2321.0969249999998</v>
      </c>
      <c r="P53" s="19">
        <f>P54+P62</f>
        <v>20836.220439999997</v>
      </c>
    </row>
    <row r="54" spans="1:16" x14ac:dyDescent="0.25">
      <c r="A54" s="47"/>
      <c r="B54" s="48" t="s">
        <v>72</v>
      </c>
      <c r="C54" s="49"/>
      <c r="D54" s="50">
        <f>SUM(D55:D61)</f>
        <v>2.3537849999999998</v>
      </c>
      <c r="E54" s="50">
        <f>SUM(E55:E61)</f>
        <v>1.8249699999999998</v>
      </c>
      <c r="F54" s="50">
        <f t="shared" ref="F54:N54" si="15">SUM(F55:F61)</f>
        <v>2.2766449999999998</v>
      </c>
      <c r="G54" s="50">
        <f t="shared" si="15"/>
        <v>0.94597999999999993</v>
      </c>
      <c r="H54" s="50">
        <f t="shared" si="15"/>
        <v>0.26593</v>
      </c>
      <c r="I54" s="50">
        <f t="shared" si="15"/>
        <v>0</v>
      </c>
      <c r="J54" s="50">
        <f t="shared" si="15"/>
        <v>0</v>
      </c>
      <c r="K54" s="50">
        <f t="shared" si="15"/>
        <v>0</v>
      </c>
      <c r="L54" s="50">
        <f t="shared" si="15"/>
        <v>0</v>
      </c>
      <c r="M54" s="50">
        <f t="shared" si="15"/>
        <v>0</v>
      </c>
      <c r="N54" s="50">
        <f t="shared" si="15"/>
        <v>2.0299999999999998</v>
      </c>
      <c r="O54" s="50">
        <f>SUM(O55:O61)</f>
        <v>1.8249699999999998</v>
      </c>
      <c r="P54" s="24">
        <f>SUM(D54:O54)</f>
        <v>11.522279999999999</v>
      </c>
    </row>
    <row r="55" spans="1:16" x14ac:dyDescent="0.25">
      <c r="A55" s="20" t="s">
        <v>73</v>
      </c>
      <c r="B55" s="30" t="s">
        <v>29</v>
      </c>
      <c r="C55" s="22" t="s">
        <v>30</v>
      </c>
      <c r="D55" s="37">
        <v>0</v>
      </c>
      <c r="E55" s="37">
        <v>0</v>
      </c>
      <c r="F55" s="37">
        <v>0</v>
      </c>
      <c r="G55" s="37">
        <v>0</v>
      </c>
      <c r="H55" s="37">
        <v>0</v>
      </c>
      <c r="I55" s="37">
        <v>0</v>
      </c>
      <c r="J55" s="37">
        <v>0</v>
      </c>
      <c r="K55" s="37">
        <v>0</v>
      </c>
      <c r="L55" s="37">
        <v>0</v>
      </c>
      <c r="M55" s="37">
        <v>0</v>
      </c>
      <c r="N55" s="37">
        <v>0</v>
      </c>
      <c r="O55" s="37">
        <v>0</v>
      </c>
      <c r="P55" s="32">
        <f t="shared" ref="P55:P61" si="16">SUM(D55:G55,H55:O55)</f>
        <v>0</v>
      </c>
    </row>
    <row r="56" spans="1:16" x14ac:dyDescent="0.25">
      <c r="A56" s="20" t="s">
        <v>74</v>
      </c>
      <c r="B56" s="30" t="s">
        <v>32</v>
      </c>
      <c r="C56" s="22" t="s">
        <v>33</v>
      </c>
      <c r="D56" s="37">
        <v>0</v>
      </c>
      <c r="E56" s="37">
        <v>0</v>
      </c>
      <c r="F56" s="37">
        <v>0</v>
      </c>
      <c r="G56" s="37">
        <v>0</v>
      </c>
      <c r="H56" s="37">
        <v>0</v>
      </c>
      <c r="I56" s="37">
        <v>0</v>
      </c>
      <c r="J56" s="37">
        <v>0</v>
      </c>
      <c r="K56" s="37">
        <v>0</v>
      </c>
      <c r="L56" s="37">
        <v>0</v>
      </c>
      <c r="M56" s="37">
        <v>0</v>
      </c>
      <c r="N56" s="37">
        <v>0</v>
      </c>
      <c r="O56" s="37">
        <v>0</v>
      </c>
      <c r="P56" s="32">
        <f t="shared" si="16"/>
        <v>0</v>
      </c>
    </row>
    <row r="57" spans="1:16" x14ac:dyDescent="0.25">
      <c r="A57" s="20" t="s">
        <v>75</v>
      </c>
      <c r="B57" s="30" t="s">
        <v>35</v>
      </c>
      <c r="C57" s="22" t="s">
        <v>36</v>
      </c>
      <c r="D57" s="37">
        <v>0</v>
      </c>
      <c r="E57" s="37">
        <v>0</v>
      </c>
      <c r="F57" s="37">
        <v>0</v>
      </c>
      <c r="G57" s="37">
        <v>0</v>
      </c>
      <c r="H57" s="37">
        <v>0</v>
      </c>
      <c r="I57" s="37">
        <v>0</v>
      </c>
      <c r="J57" s="37">
        <v>0</v>
      </c>
      <c r="K57" s="37">
        <v>0</v>
      </c>
      <c r="L57" s="37">
        <v>0</v>
      </c>
      <c r="M57" s="37">
        <v>0</v>
      </c>
      <c r="N57" s="37">
        <v>0</v>
      </c>
      <c r="O57" s="37">
        <v>0</v>
      </c>
      <c r="P57" s="32">
        <f t="shared" si="16"/>
        <v>0</v>
      </c>
    </row>
    <row r="58" spans="1:16" x14ac:dyDescent="0.25">
      <c r="A58" s="20" t="s">
        <v>76</v>
      </c>
      <c r="B58" s="30" t="s">
        <v>38</v>
      </c>
      <c r="C58" s="22" t="s">
        <v>39</v>
      </c>
      <c r="D58" s="37">
        <v>0</v>
      </c>
      <c r="E58" s="37">
        <v>0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37">
        <v>0</v>
      </c>
      <c r="M58" s="37">
        <v>0</v>
      </c>
      <c r="N58" s="37">
        <v>0</v>
      </c>
      <c r="O58" s="37">
        <v>0</v>
      </c>
      <c r="P58" s="32">
        <f t="shared" si="16"/>
        <v>0</v>
      </c>
    </row>
    <row r="59" spans="1:16" x14ac:dyDescent="0.25">
      <c r="A59" s="20" t="s">
        <v>77</v>
      </c>
      <c r="B59" s="30" t="s">
        <v>41</v>
      </c>
      <c r="C59" s="22" t="s">
        <v>42</v>
      </c>
      <c r="D59" s="37">
        <v>0</v>
      </c>
      <c r="E59" s="37">
        <v>0</v>
      </c>
      <c r="F59" s="37">
        <v>0</v>
      </c>
      <c r="G59" s="37">
        <v>0</v>
      </c>
      <c r="H59" s="37">
        <v>0</v>
      </c>
      <c r="I59" s="37">
        <v>0</v>
      </c>
      <c r="J59" s="37">
        <v>0</v>
      </c>
      <c r="K59" s="37">
        <v>0</v>
      </c>
      <c r="L59" s="37">
        <v>0</v>
      </c>
      <c r="M59" s="37">
        <v>0</v>
      </c>
      <c r="N59" s="37">
        <v>0</v>
      </c>
      <c r="O59" s="37">
        <v>0</v>
      </c>
      <c r="P59" s="32">
        <f t="shared" si="16"/>
        <v>0</v>
      </c>
    </row>
    <row r="60" spans="1:16" x14ac:dyDescent="0.25">
      <c r="A60" s="20" t="s">
        <v>78</v>
      </c>
      <c r="B60" s="30" t="s">
        <v>44</v>
      </c>
      <c r="C60" s="22" t="s">
        <v>45</v>
      </c>
      <c r="D60" s="37">
        <v>2.3537849999999998</v>
      </c>
      <c r="E60" s="37">
        <v>1.8249699999999998</v>
      </c>
      <c r="F60" s="37">
        <v>2.2766449999999998</v>
      </c>
      <c r="G60" s="37">
        <v>0.94597999999999993</v>
      </c>
      <c r="H60" s="37">
        <v>0.26593</v>
      </c>
      <c r="I60" s="37">
        <v>0</v>
      </c>
      <c r="J60" s="37">
        <v>0</v>
      </c>
      <c r="K60" s="37">
        <v>0</v>
      </c>
      <c r="L60" s="37">
        <v>0</v>
      </c>
      <c r="M60" s="37">
        <v>0</v>
      </c>
      <c r="N60" s="37">
        <v>2.0299999999999998</v>
      </c>
      <c r="O60" s="37">
        <v>1.8249699999999998</v>
      </c>
      <c r="P60" s="32">
        <f t="shared" si="16"/>
        <v>11.522279999999999</v>
      </c>
    </row>
    <row r="61" spans="1:16" x14ac:dyDescent="0.25">
      <c r="A61" s="20" t="s">
        <v>79</v>
      </c>
      <c r="B61" s="30" t="s">
        <v>47</v>
      </c>
      <c r="C61" s="22" t="s">
        <v>48</v>
      </c>
      <c r="D61" s="37">
        <v>0</v>
      </c>
      <c r="E61" s="37">
        <v>0</v>
      </c>
      <c r="F61" s="37">
        <v>0</v>
      </c>
      <c r="G61" s="37">
        <v>0</v>
      </c>
      <c r="H61" s="37">
        <v>0</v>
      </c>
      <c r="I61" s="37">
        <v>0</v>
      </c>
      <c r="J61" s="37">
        <v>0</v>
      </c>
      <c r="K61" s="37">
        <v>0</v>
      </c>
      <c r="L61" s="37">
        <v>0</v>
      </c>
      <c r="M61" s="37">
        <v>0</v>
      </c>
      <c r="N61" s="37">
        <v>0</v>
      </c>
      <c r="O61" s="37">
        <v>0</v>
      </c>
      <c r="P61" s="32">
        <f t="shared" si="16"/>
        <v>0</v>
      </c>
    </row>
    <row r="62" spans="1:16" x14ac:dyDescent="0.25">
      <c r="A62" s="51"/>
      <c r="B62" s="34" t="s">
        <v>62</v>
      </c>
      <c r="C62" s="34"/>
      <c r="D62" s="50">
        <f>SUM(D63:D69)</f>
        <v>2543.5818799999997</v>
      </c>
      <c r="E62" s="50">
        <f>SUM(E63:E69)</f>
        <v>2319.2719549999997</v>
      </c>
      <c r="F62" s="50">
        <f t="shared" ref="F62:P62" si="17">SUM(F63:F69)</f>
        <v>2671.5571399999999</v>
      </c>
      <c r="G62" s="50">
        <f t="shared" si="17"/>
        <v>1728.6414249999998</v>
      </c>
      <c r="H62" s="50">
        <f t="shared" si="17"/>
        <v>1275.7413199999996</v>
      </c>
      <c r="I62" s="50">
        <f t="shared" si="17"/>
        <v>1139.9962349999998</v>
      </c>
      <c r="J62" s="50">
        <f t="shared" si="17"/>
        <v>1236.8079500000001</v>
      </c>
      <c r="K62" s="50">
        <f t="shared" si="17"/>
        <v>1263.7744699999998</v>
      </c>
      <c r="L62" s="50">
        <f t="shared" si="17"/>
        <v>1185.1241499999999</v>
      </c>
      <c r="M62" s="50">
        <f t="shared" si="17"/>
        <v>1290.4659249999997</v>
      </c>
      <c r="N62" s="50">
        <f t="shared" si="17"/>
        <v>1850.4637549999998</v>
      </c>
      <c r="O62" s="50">
        <f>SUM(O63:O69)</f>
        <v>2319.2719549999997</v>
      </c>
      <c r="P62" s="24">
        <f t="shared" si="17"/>
        <v>20824.698159999996</v>
      </c>
    </row>
    <row r="63" spans="1:16" x14ac:dyDescent="0.25">
      <c r="A63" s="20" t="s">
        <v>73</v>
      </c>
      <c r="B63" s="30" t="s">
        <v>29</v>
      </c>
      <c r="C63" s="22" t="s">
        <v>30</v>
      </c>
      <c r="D63" s="37">
        <v>0</v>
      </c>
      <c r="E63" s="37">
        <v>0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7">
        <v>0</v>
      </c>
      <c r="M63" s="37">
        <v>0</v>
      </c>
      <c r="N63" s="37">
        <v>0</v>
      </c>
      <c r="O63" s="37">
        <v>0</v>
      </c>
      <c r="P63" s="32">
        <f t="shared" ref="P63:P69" si="18">SUM(D63:G63,H63:O63)</f>
        <v>0</v>
      </c>
    </row>
    <row r="64" spans="1:16" x14ac:dyDescent="0.25">
      <c r="A64" s="20" t="s">
        <v>74</v>
      </c>
      <c r="B64" s="30" t="s">
        <v>32</v>
      </c>
      <c r="C64" s="22" t="s">
        <v>33</v>
      </c>
      <c r="D64" s="37">
        <v>0</v>
      </c>
      <c r="E64" s="37">
        <v>0</v>
      </c>
      <c r="F64" s="37">
        <v>0</v>
      </c>
      <c r="G64" s="37">
        <v>0</v>
      </c>
      <c r="H64" s="37">
        <v>0</v>
      </c>
      <c r="I64" s="37">
        <v>0</v>
      </c>
      <c r="J64" s="37">
        <v>0</v>
      </c>
      <c r="K64" s="37">
        <v>0</v>
      </c>
      <c r="L64" s="37">
        <v>0</v>
      </c>
      <c r="M64" s="37">
        <v>0</v>
      </c>
      <c r="N64" s="37">
        <v>0</v>
      </c>
      <c r="O64" s="37">
        <v>0</v>
      </c>
      <c r="P64" s="32">
        <f t="shared" si="18"/>
        <v>0</v>
      </c>
    </row>
    <row r="65" spans="1:16" x14ac:dyDescent="0.25">
      <c r="A65" s="20" t="s">
        <v>75</v>
      </c>
      <c r="B65" s="30" t="s">
        <v>35</v>
      </c>
      <c r="C65" s="22" t="s">
        <v>36</v>
      </c>
      <c r="D65" s="37">
        <v>0</v>
      </c>
      <c r="E65" s="37">
        <v>0</v>
      </c>
      <c r="F65" s="37">
        <v>0</v>
      </c>
      <c r="G65" s="37">
        <v>0</v>
      </c>
      <c r="H65" s="37">
        <v>0</v>
      </c>
      <c r="I65" s="37">
        <v>0</v>
      </c>
      <c r="J65" s="37">
        <v>0</v>
      </c>
      <c r="K65" s="37">
        <v>0</v>
      </c>
      <c r="L65" s="37">
        <v>0</v>
      </c>
      <c r="M65" s="37">
        <v>0</v>
      </c>
      <c r="N65" s="37">
        <v>0</v>
      </c>
      <c r="O65" s="37">
        <v>0</v>
      </c>
      <c r="P65" s="32">
        <f t="shared" si="18"/>
        <v>0</v>
      </c>
    </row>
    <row r="66" spans="1:16" x14ac:dyDescent="0.25">
      <c r="A66" s="20" t="s">
        <v>76</v>
      </c>
      <c r="B66" s="30" t="s">
        <v>38</v>
      </c>
      <c r="C66" s="22" t="s">
        <v>39</v>
      </c>
      <c r="D66" s="37">
        <v>647.37410499999999</v>
      </c>
      <c r="E66" s="37">
        <v>582.23952499999996</v>
      </c>
      <c r="F66" s="37">
        <v>652.53334999999993</v>
      </c>
      <c r="G66" s="37">
        <v>592.58034499999997</v>
      </c>
      <c r="H66" s="37">
        <v>613.87605999999994</v>
      </c>
      <c r="I66" s="37">
        <v>651.75687499999992</v>
      </c>
      <c r="J66" s="37">
        <v>720.01054999999997</v>
      </c>
      <c r="K66" s="37">
        <v>724.62372499999992</v>
      </c>
      <c r="L66" s="37">
        <v>672.92774499999985</v>
      </c>
      <c r="M66" s="37">
        <v>700.49920499999996</v>
      </c>
      <c r="N66" s="37">
        <v>621.81843499999991</v>
      </c>
      <c r="O66" s="37">
        <v>582.23952499999996</v>
      </c>
      <c r="P66" s="32">
        <f t="shared" si="18"/>
        <v>7762.4794449999999</v>
      </c>
    </row>
    <row r="67" spans="1:16" x14ac:dyDescent="0.25">
      <c r="A67" s="20" t="s">
        <v>77</v>
      </c>
      <c r="B67" s="30" t="s">
        <v>41</v>
      </c>
      <c r="C67" s="22" t="s">
        <v>42</v>
      </c>
      <c r="D67" s="37">
        <v>1058.7586799999999</v>
      </c>
      <c r="E67" s="37">
        <v>1000.5809099999999</v>
      </c>
      <c r="F67" s="37">
        <v>1164.77746</v>
      </c>
      <c r="G67" s="37">
        <v>746.62181999999984</v>
      </c>
      <c r="H67" s="37">
        <v>536.04890499999988</v>
      </c>
      <c r="I67" s="37">
        <v>386.98701999999992</v>
      </c>
      <c r="J67" s="37">
        <v>436.25613499999997</v>
      </c>
      <c r="K67" s="37">
        <v>461.75496499999991</v>
      </c>
      <c r="L67" s="37">
        <v>431.08166499999999</v>
      </c>
      <c r="M67" s="37">
        <v>513.53011499999991</v>
      </c>
      <c r="N67" s="37">
        <v>741.56001499999991</v>
      </c>
      <c r="O67" s="37">
        <v>1000.5809099999999</v>
      </c>
      <c r="P67" s="32">
        <f t="shared" si="18"/>
        <v>8478.538599999998</v>
      </c>
    </row>
    <row r="68" spans="1:16" x14ac:dyDescent="0.25">
      <c r="A68" s="20" t="s">
        <v>78</v>
      </c>
      <c r="B68" s="30" t="s">
        <v>44</v>
      </c>
      <c r="C68" s="22" t="s">
        <v>45</v>
      </c>
      <c r="D68" s="37">
        <v>571.32827499999996</v>
      </c>
      <c r="E68" s="37">
        <v>473.54926499999993</v>
      </c>
      <c r="F68" s="37">
        <v>538.29916000000003</v>
      </c>
      <c r="G68" s="37">
        <v>228.00046499999999</v>
      </c>
      <c r="H68" s="37">
        <v>67.551294999999996</v>
      </c>
      <c r="I68" s="37">
        <v>56.468509999999995</v>
      </c>
      <c r="J68" s="37">
        <v>53.494559999999993</v>
      </c>
      <c r="K68" s="37">
        <v>51.472679999999997</v>
      </c>
      <c r="L68" s="37">
        <v>52.550609999999999</v>
      </c>
      <c r="M68" s="37">
        <v>60.56098999999999</v>
      </c>
      <c r="N68" s="37">
        <v>330.09829999999999</v>
      </c>
      <c r="O68" s="37">
        <v>473.54926499999993</v>
      </c>
      <c r="P68" s="32">
        <f t="shared" si="18"/>
        <v>2956.9233750000003</v>
      </c>
    </row>
    <row r="69" spans="1:16" ht="15.75" thickBot="1" x14ac:dyDescent="0.3">
      <c r="A69" s="38" t="s">
        <v>79</v>
      </c>
      <c r="B69" s="39" t="s">
        <v>47</v>
      </c>
      <c r="C69" s="40" t="s">
        <v>48</v>
      </c>
      <c r="D69" s="41">
        <v>266.12081999999998</v>
      </c>
      <c r="E69" s="41">
        <v>262.90225499999997</v>
      </c>
      <c r="F69" s="41">
        <v>315.94716999999997</v>
      </c>
      <c r="G69" s="41">
        <v>161.43879499999997</v>
      </c>
      <c r="H69" s="41">
        <v>58.265059999999998</v>
      </c>
      <c r="I69" s="41">
        <v>44.783829999999995</v>
      </c>
      <c r="J69" s="41">
        <v>27.046704999999996</v>
      </c>
      <c r="K69" s="41">
        <v>25.923099999999998</v>
      </c>
      <c r="L69" s="41">
        <v>28.564129999999995</v>
      </c>
      <c r="M69" s="41">
        <v>15.875614999999998</v>
      </c>
      <c r="N69" s="41">
        <v>156.98700499999998</v>
      </c>
      <c r="O69" s="41">
        <v>262.90225499999997</v>
      </c>
      <c r="P69" s="42">
        <f t="shared" si="18"/>
        <v>1626.7567399999998</v>
      </c>
    </row>
    <row r="70" spans="1:16" x14ac:dyDescent="0.25">
      <c r="A70" s="15" t="s">
        <v>80</v>
      </c>
      <c r="B70" s="29" t="s">
        <v>81</v>
      </c>
      <c r="C70" s="29"/>
      <c r="D70" s="18">
        <f>SUM(D71:D73)</f>
        <v>11.781510000000001</v>
      </c>
      <c r="E70" s="18">
        <f>SUM(E71:E73)</f>
        <v>11.50292</v>
      </c>
      <c r="F70" s="18">
        <f t="shared" ref="F70:N70" si="19">SUM(F71:F73)</f>
        <v>13.194199999999999</v>
      </c>
      <c r="G70" s="18">
        <f t="shared" si="19"/>
        <v>8.1985600000000005</v>
      </c>
      <c r="H70" s="18">
        <f t="shared" si="19"/>
        <v>3.0964699999999996</v>
      </c>
      <c r="I70" s="18">
        <f t="shared" si="19"/>
        <v>2.3018449999999997</v>
      </c>
      <c r="J70" s="18">
        <f t="shared" si="19"/>
        <v>3.4205199999999998</v>
      </c>
      <c r="K70" s="18">
        <f t="shared" si="19"/>
        <v>2.3699649999999992</v>
      </c>
      <c r="L70" s="18">
        <f t="shared" si="19"/>
        <v>2.9953949999999998</v>
      </c>
      <c r="M70" s="18">
        <f t="shared" si="19"/>
        <v>4.3449999999999998</v>
      </c>
      <c r="N70" s="18">
        <f t="shared" si="19"/>
        <v>11.50292</v>
      </c>
      <c r="O70" s="18">
        <f>SUM(O71:O73)</f>
        <v>11.50292</v>
      </c>
      <c r="P70" s="19">
        <f>SUM(P71:P73)</f>
        <v>86.212224999999989</v>
      </c>
    </row>
    <row r="71" spans="1:16" x14ac:dyDescent="0.25">
      <c r="A71" s="20" t="s">
        <v>82</v>
      </c>
      <c r="B71" s="52" t="s">
        <v>83</v>
      </c>
      <c r="C71" s="22"/>
      <c r="D71" s="37">
        <v>1.86151</v>
      </c>
      <c r="E71" s="37">
        <v>2.3629199999999995</v>
      </c>
      <c r="F71" s="37">
        <v>3.1261999999999999</v>
      </c>
      <c r="G71" s="37">
        <v>3.5565599999999997</v>
      </c>
      <c r="H71" s="37">
        <v>2.7384699999999995</v>
      </c>
      <c r="I71" s="37">
        <v>1.9518449999999998</v>
      </c>
      <c r="J71" s="37">
        <v>3.2155199999999997</v>
      </c>
      <c r="K71" s="37">
        <v>2.1629649999999994</v>
      </c>
      <c r="L71" s="37">
        <v>2.7333949999999998</v>
      </c>
      <c r="M71" s="37">
        <v>3.0449999999999999</v>
      </c>
      <c r="N71" s="37">
        <v>2.3629199999999995</v>
      </c>
      <c r="O71" s="37">
        <v>2.3629199999999995</v>
      </c>
      <c r="P71" s="32">
        <f>SUM(D71:G71,H71:O71)</f>
        <v>31.480224999999997</v>
      </c>
    </row>
    <row r="72" spans="1:16" x14ac:dyDescent="0.25">
      <c r="A72" s="20" t="s">
        <v>84</v>
      </c>
      <c r="B72" s="52" t="s">
        <v>85</v>
      </c>
      <c r="C72" s="21"/>
      <c r="D72" s="37">
        <v>0</v>
      </c>
      <c r="E72" s="37">
        <v>0</v>
      </c>
      <c r="F72" s="37">
        <v>0</v>
      </c>
      <c r="G72" s="37">
        <v>0</v>
      </c>
      <c r="H72" s="37">
        <v>0</v>
      </c>
      <c r="I72" s="37">
        <v>0</v>
      </c>
      <c r="J72" s="37">
        <v>0</v>
      </c>
      <c r="K72" s="37">
        <v>0</v>
      </c>
      <c r="L72" s="37">
        <v>0</v>
      </c>
      <c r="M72" s="37">
        <v>0</v>
      </c>
      <c r="N72" s="37">
        <v>0</v>
      </c>
      <c r="O72" s="37">
        <v>0</v>
      </c>
      <c r="P72" s="32">
        <f>SUM(D72:G72,H72:O72)</f>
        <v>0</v>
      </c>
    </row>
    <row r="73" spans="1:16" ht="15.75" thickBot="1" x14ac:dyDescent="0.3">
      <c r="A73" s="38" t="s">
        <v>86</v>
      </c>
      <c r="B73" s="53" t="s">
        <v>87</v>
      </c>
      <c r="C73" s="53"/>
      <c r="D73" s="41">
        <v>9.92</v>
      </c>
      <c r="E73" s="41">
        <v>9.14</v>
      </c>
      <c r="F73" s="41">
        <v>10.068</v>
      </c>
      <c r="G73" s="41">
        <v>4.6420000000000003</v>
      </c>
      <c r="H73" s="41">
        <v>0.35799999999999998</v>
      </c>
      <c r="I73" s="41">
        <v>0.35</v>
      </c>
      <c r="J73" s="41">
        <v>0.20499999999999999</v>
      </c>
      <c r="K73" s="41">
        <v>0.20699999999999999</v>
      </c>
      <c r="L73" s="41">
        <v>0.26200000000000001</v>
      </c>
      <c r="M73" s="41">
        <v>1.3</v>
      </c>
      <c r="N73" s="41">
        <v>9.14</v>
      </c>
      <c r="O73" s="41">
        <v>9.14</v>
      </c>
      <c r="P73" s="42">
        <f>SUM(D73:G73,H73:O73)</f>
        <v>54.731999999999999</v>
      </c>
    </row>
    <row r="74" spans="1:16" x14ac:dyDescent="0.25">
      <c r="A74" s="54"/>
      <c r="B74" s="29" t="s">
        <v>88</v>
      </c>
      <c r="C74" s="29"/>
      <c r="D74" s="55">
        <f>SUM(D76:D82)</f>
        <v>49905.902489999993</v>
      </c>
      <c r="E74" s="55">
        <f t="shared" ref="E74:O74" si="20">SUM(E76:E82)</f>
        <v>39996.052534999988</v>
      </c>
      <c r="F74" s="55">
        <f t="shared" si="20"/>
        <v>47944.101009999991</v>
      </c>
      <c r="G74" s="55">
        <f t="shared" si="20"/>
        <v>24527.093594999998</v>
      </c>
      <c r="H74" s="55">
        <f t="shared" si="20"/>
        <v>7450.4462449999992</v>
      </c>
      <c r="I74" s="55">
        <f t="shared" si="20"/>
        <v>4542.4378299999989</v>
      </c>
      <c r="J74" s="55">
        <f t="shared" si="20"/>
        <v>4566.7542450000001</v>
      </c>
      <c r="K74" s="55">
        <f t="shared" si="20"/>
        <v>4363.0599649999995</v>
      </c>
      <c r="L74" s="55">
        <f t="shared" si="20"/>
        <v>4968.04097</v>
      </c>
      <c r="M74" s="55">
        <f t="shared" si="20"/>
        <v>13174.3266</v>
      </c>
      <c r="N74" s="55">
        <f t="shared" si="20"/>
        <v>31875.583689999999</v>
      </c>
      <c r="O74" s="55">
        <f t="shared" si="20"/>
        <v>39996.052534999988</v>
      </c>
      <c r="P74" s="56">
        <f>SUM(D74:O74)</f>
        <v>273309.8517099999</v>
      </c>
    </row>
    <row r="75" spans="1:16" x14ac:dyDescent="0.25">
      <c r="A75" s="57"/>
      <c r="B75" s="58" t="s">
        <v>29</v>
      </c>
      <c r="C75" s="59" t="s">
        <v>30</v>
      </c>
      <c r="D75" s="31">
        <f>D29+D37+D46+D55+D63</f>
        <v>0</v>
      </c>
      <c r="E75" s="31">
        <f t="shared" ref="E75:O77" si="21">E29+E37+E46+E55+E63</f>
        <v>0</v>
      </c>
      <c r="F75" s="31">
        <f t="shared" si="21"/>
        <v>0</v>
      </c>
      <c r="G75" s="31">
        <f t="shared" si="21"/>
        <v>0</v>
      </c>
      <c r="H75" s="31">
        <f t="shared" si="21"/>
        <v>0</v>
      </c>
      <c r="I75" s="31">
        <f t="shared" si="21"/>
        <v>0</v>
      </c>
      <c r="J75" s="31">
        <f t="shared" si="21"/>
        <v>0</v>
      </c>
      <c r="K75" s="31">
        <f t="shared" si="21"/>
        <v>0</v>
      </c>
      <c r="L75" s="31">
        <f t="shared" si="21"/>
        <v>0</v>
      </c>
      <c r="M75" s="31">
        <f t="shared" si="21"/>
        <v>0</v>
      </c>
      <c r="N75" s="31">
        <f t="shared" si="21"/>
        <v>0</v>
      </c>
      <c r="O75" s="31">
        <f t="shared" si="21"/>
        <v>0</v>
      </c>
      <c r="P75" s="32">
        <f t="shared" ref="P75:P82" si="22">SUM(D75:G75,H75:O75)</f>
        <v>0</v>
      </c>
    </row>
    <row r="76" spans="1:16" x14ac:dyDescent="0.25">
      <c r="A76" s="57"/>
      <c r="B76" s="58" t="s">
        <v>32</v>
      </c>
      <c r="C76" s="59" t="s">
        <v>33</v>
      </c>
      <c r="D76" s="31">
        <f>D30+D38+D47+D56+D64</f>
        <v>0</v>
      </c>
      <c r="E76" s="31">
        <f t="shared" si="21"/>
        <v>0</v>
      </c>
      <c r="F76" s="31">
        <f t="shared" si="21"/>
        <v>0</v>
      </c>
      <c r="G76" s="31">
        <f t="shared" si="21"/>
        <v>0</v>
      </c>
      <c r="H76" s="31">
        <f t="shared" si="21"/>
        <v>0</v>
      </c>
      <c r="I76" s="31">
        <f t="shared" si="21"/>
        <v>0</v>
      </c>
      <c r="J76" s="31">
        <f t="shared" si="21"/>
        <v>0</v>
      </c>
      <c r="K76" s="31">
        <f t="shared" si="21"/>
        <v>0</v>
      </c>
      <c r="L76" s="31">
        <f t="shared" si="21"/>
        <v>0</v>
      </c>
      <c r="M76" s="31">
        <f t="shared" si="21"/>
        <v>0</v>
      </c>
      <c r="N76" s="31">
        <f t="shared" si="21"/>
        <v>0</v>
      </c>
      <c r="O76" s="31">
        <f t="shared" si="21"/>
        <v>0</v>
      </c>
      <c r="P76" s="32">
        <f t="shared" si="22"/>
        <v>0</v>
      </c>
    </row>
    <row r="77" spans="1:16" x14ac:dyDescent="0.25">
      <c r="A77" s="57"/>
      <c r="B77" s="58" t="s">
        <v>35</v>
      </c>
      <c r="C77" s="59" t="s">
        <v>36</v>
      </c>
      <c r="D77" s="31">
        <f>D31+D39+D48+D57+D65</f>
        <v>13186.320734999999</v>
      </c>
      <c r="E77" s="31">
        <f t="shared" si="21"/>
        <v>10528.503649999999</v>
      </c>
      <c r="F77" s="31">
        <f t="shared" si="21"/>
        <v>12959.963554999998</v>
      </c>
      <c r="G77" s="31">
        <f t="shared" si="21"/>
        <v>6126.8729199999998</v>
      </c>
      <c r="H77" s="31">
        <f t="shared" si="21"/>
        <v>0</v>
      </c>
      <c r="I77" s="31">
        <f t="shared" si="21"/>
        <v>0</v>
      </c>
      <c r="J77" s="31">
        <f t="shared" si="21"/>
        <v>0</v>
      </c>
      <c r="K77" s="31">
        <f t="shared" si="21"/>
        <v>0</v>
      </c>
      <c r="L77" s="31">
        <f t="shared" si="21"/>
        <v>2.436E-2</v>
      </c>
      <c r="M77" s="31">
        <f t="shared" si="21"/>
        <v>1390.05062</v>
      </c>
      <c r="N77" s="31">
        <f t="shared" si="21"/>
        <v>10654.278389999998</v>
      </c>
      <c r="O77" s="31">
        <f t="shared" si="21"/>
        <v>10528.503649999999</v>
      </c>
      <c r="P77" s="32">
        <f t="shared" si="22"/>
        <v>65374.517879999999</v>
      </c>
    </row>
    <row r="78" spans="1:16" x14ac:dyDescent="0.25">
      <c r="A78" s="57"/>
      <c r="B78" s="58" t="s">
        <v>38</v>
      </c>
      <c r="C78" s="59" t="s">
        <v>39</v>
      </c>
      <c r="D78" s="31">
        <f>D66+D49+D40+D32+D24</f>
        <v>10471.52967</v>
      </c>
      <c r="E78" s="31">
        <f t="shared" ref="E78:O79" si="23">E66+E49+E40+E32+E24</f>
        <v>8173.7087249999986</v>
      </c>
      <c r="F78" s="31">
        <f t="shared" si="23"/>
        <v>10210.998454999999</v>
      </c>
      <c r="G78" s="31">
        <f t="shared" si="23"/>
        <v>4739.2095799999997</v>
      </c>
      <c r="H78" s="31">
        <f t="shared" si="23"/>
        <v>694.79389000000003</v>
      </c>
      <c r="I78" s="31">
        <f t="shared" si="23"/>
        <v>719.21580499999993</v>
      </c>
      <c r="J78" s="31">
        <f t="shared" si="23"/>
        <v>806.19826</v>
      </c>
      <c r="K78" s="31">
        <f t="shared" si="23"/>
        <v>800.02401499999985</v>
      </c>
      <c r="L78" s="31">
        <f t="shared" si="23"/>
        <v>743.75038499999982</v>
      </c>
      <c r="M78" s="31">
        <f t="shared" si="23"/>
        <v>2093.5390000000002</v>
      </c>
      <c r="N78" s="31">
        <f t="shared" si="23"/>
        <v>7036.9625199999991</v>
      </c>
      <c r="O78" s="31">
        <f t="shared" si="23"/>
        <v>8173.7087249999986</v>
      </c>
      <c r="P78" s="32">
        <f t="shared" si="22"/>
        <v>54663.639029999998</v>
      </c>
    </row>
    <row r="79" spans="1:16" x14ac:dyDescent="0.25">
      <c r="A79" s="57"/>
      <c r="B79" s="58" t="s">
        <v>41</v>
      </c>
      <c r="C79" s="59" t="s">
        <v>42</v>
      </c>
      <c r="D79" s="31">
        <f>D67+D50+D41+D33+D25</f>
        <v>6708.0060949999988</v>
      </c>
      <c r="E79" s="31">
        <f t="shared" si="23"/>
        <v>5322.2336999999989</v>
      </c>
      <c r="F79" s="31">
        <f t="shared" si="23"/>
        <v>6575.3851799999993</v>
      </c>
      <c r="G79" s="31">
        <f t="shared" si="23"/>
        <v>3216.4132</v>
      </c>
      <c r="H79" s="31">
        <f t="shared" si="23"/>
        <v>752.78895999999986</v>
      </c>
      <c r="I79" s="31">
        <f t="shared" si="23"/>
        <v>493.30014999999992</v>
      </c>
      <c r="J79" s="31">
        <f t="shared" si="23"/>
        <v>529.51636499999995</v>
      </c>
      <c r="K79" s="31">
        <f t="shared" si="23"/>
        <v>552.97301499999992</v>
      </c>
      <c r="L79" s="31">
        <f t="shared" si="23"/>
        <v>550.66896499999996</v>
      </c>
      <c r="M79" s="31">
        <f t="shared" si="23"/>
        <v>1410.0725099999997</v>
      </c>
      <c r="N79" s="31">
        <f t="shared" si="23"/>
        <v>4602.4850200000001</v>
      </c>
      <c r="O79" s="31">
        <f t="shared" si="23"/>
        <v>5322.2336999999989</v>
      </c>
      <c r="P79" s="32">
        <f t="shared" si="22"/>
        <v>36036.076859999994</v>
      </c>
    </row>
    <row r="80" spans="1:16" x14ac:dyDescent="0.25">
      <c r="A80" s="57"/>
      <c r="B80" s="58" t="s">
        <v>44</v>
      </c>
      <c r="C80" s="59" t="s">
        <v>45</v>
      </c>
      <c r="D80" s="31">
        <f>D68+D51+D42+D34+D26+D60</f>
        <v>1015.5045299999999</v>
      </c>
      <c r="E80" s="31">
        <f t="shared" ref="E80:O80" si="24">E68+E51+E42+E34+E26+E60</f>
        <v>840.19186999999988</v>
      </c>
      <c r="F80" s="31">
        <f t="shared" si="24"/>
        <v>987.46202999999991</v>
      </c>
      <c r="G80" s="31">
        <f t="shared" si="24"/>
        <v>462.96824000000004</v>
      </c>
      <c r="H80" s="31">
        <f t="shared" si="24"/>
        <v>89.039419999999993</v>
      </c>
      <c r="I80" s="31">
        <f t="shared" si="24"/>
        <v>73.120504999999994</v>
      </c>
      <c r="J80" s="31">
        <f t="shared" si="24"/>
        <v>68.00659499999999</v>
      </c>
      <c r="K80" s="31">
        <f t="shared" si="24"/>
        <v>62.704214999999998</v>
      </c>
      <c r="L80" s="31">
        <f t="shared" si="24"/>
        <v>69.169824999999989</v>
      </c>
      <c r="M80" s="31">
        <f t="shared" si="24"/>
        <v>169.52016499999999</v>
      </c>
      <c r="N80" s="31">
        <f t="shared" si="24"/>
        <v>624.7840349999999</v>
      </c>
      <c r="O80" s="31">
        <f t="shared" si="24"/>
        <v>840.19186999999988</v>
      </c>
      <c r="P80" s="32">
        <f t="shared" si="22"/>
        <v>5302.6632999999993</v>
      </c>
    </row>
    <row r="81" spans="1:16" x14ac:dyDescent="0.25">
      <c r="A81" s="57"/>
      <c r="B81" s="58" t="s">
        <v>47</v>
      </c>
      <c r="C81" s="59" t="s">
        <v>48</v>
      </c>
      <c r="D81" s="31">
        <f>D35+D43+D52+D61+D69+D27</f>
        <v>277.23482999999999</v>
      </c>
      <c r="E81" s="31">
        <f t="shared" ref="E81:O81" si="25">E35+E43+E52+E61+E69+E27</f>
        <v>283.84030999999999</v>
      </c>
      <c r="F81" s="31">
        <f t="shared" si="25"/>
        <v>337.26267999999999</v>
      </c>
      <c r="G81" s="31">
        <f t="shared" si="25"/>
        <v>173.46541499999995</v>
      </c>
      <c r="H81" s="31">
        <f t="shared" si="25"/>
        <v>61.528855</v>
      </c>
      <c r="I81" s="31">
        <f t="shared" si="25"/>
        <v>46.956234999999992</v>
      </c>
      <c r="J81" s="31">
        <f t="shared" si="25"/>
        <v>28.174059999999994</v>
      </c>
      <c r="K81" s="31">
        <f t="shared" si="25"/>
        <v>27.255484999999997</v>
      </c>
      <c r="L81" s="31">
        <f t="shared" si="25"/>
        <v>29.478679999999997</v>
      </c>
      <c r="M81" s="31">
        <f t="shared" si="25"/>
        <v>18.305705</v>
      </c>
      <c r="N81" s="31">
        <f t="shared" si="25"/>
        <v>169.61073999999999</v>
      </c>
      <c r="O81" s="31">
        <f t="shared" si="25"/>
        <v>283.84030999999999</v>
      </c>
      <c r="P81" s="32">
        <f t="shared" si="22"/>
        <v>1736.953305</v>
      </c>
    </row>
    <row r="82" spans="1:16" ht="15.75" thickBot="1" x14ac:dyDescent="0.3">
      <c r="A82" s="60"/>
      <c r="B82" s="61" t="s">
        <v>89</v>
      </c>
      <c r="C82" s="62" t="s">
        <v>21</v>
      </c>
      <c r="D82" s="63">
        <f>D8</f>
        <v>18247.306629999999</v>
      </c>
      <c r="E82" s="63">
        <f t="shared" ref="E82:O82" si="26">E8</f>
        <v>14847.574279999997</v>
      </c>
      <c r="F82" s="63">
        <f t="shared" si="26"/>
        <v>16873.029109999999</v>
      </c>
      <c r="G82" s="63">
        <f t="shared" si="26"/>
        <v>9808.1642400000001</v>
      </c>
      <c r="H82" s="63">
        <f t="shared" si="26"/>
        <v>5852.2951199999998</v>
      </c>
      <c r="I82" s="63">
        <f t="shared" si="26"/>
        <v>3209.8451349999996</v>
      </c>
      <c r="J82" s="63">
        <f t="shared" si="26"/>
        <v>3134.8589649999999</v>
      </c>
      <c r="K82" s="63">
        <f t="shared" si="26"/>
        <v>2920.1032349999996</v>
      </c>
      <c r="L82" s="31">
        <f t="shared" si="26"/>
        <v>3574.9487549999999</v>
      </c>
      <c r="M82" s="63">
        <f t="shared" si="26"/>
        <v>8092.8386</v>
      </c>
      <c r="N82" s="63">
        <f t="shared" si="26"/>
        <v>8787.4629850000001</v>
      </c>
      <c r="O82" s="63">
        <f t="shared" si="26"/>
        <v>14847.574279999997</v>
      </c>
      <c r="P82" s="42">
        <f t="shared" si="22"/>
        <v>110196.00133500001</v>
      </c>
    </row>
    <row r="83" spans="1:16" x14ac:dyDescent="0.25">
      <c r="A83" s="54"/>
      <c r="B83" s="29" t="s">
        <v>90</v>
      </c>
      <c r="C83" s="29"/>
      <c r="D83" s="55">
        <f>SUM(D85:D91)</f>
        <v>49903.548704999994</v>
      </c>
      <c r="E83" s="55">
        <f t="shared" ref="E83:O83" si="27">SUM(E85:E91)</f>
        <v>39994.227564999994</v>
      </c>
      <c r="F83" s="55">
        <f t="shared" si="27"/>
        <v>47941.824364999993</v>
      </c>
      <c r="G83" s="55">
        <f t="shared" si="27"/>
        <v>24526.147615000002</v>
      </c>
      <c r="H83" s="55">
        <f t="shared" si="27"/>
        <v>7450.1803149999996</v>
      </c>
      <c r="I83" s="55">
        <f t="shared" si="27"/>
        <v>4542.4378299999989</v>
      </c>
      <c r="J83" s="55">
        <f t="shared" si="27"/>
        <v>4566.7542450000001</v>
      </c>
      <c r="K83" s="55">
        <f t="shared" si="27"/>
        <v>4363.0599649999995</v>
      </c>
      <c r="L83" s="55">
        <f t="shared" si="27"/>
        <v>4968.04097</v>
      </c>
      <c r="M83" s="55">
        <f t="shared" si="27"/>
        <v>13174.3266</v>
      </c>
      <c r="N83" s="55">
        <f t="shared" si="27"/>
        <v>31873.553690000001</v>
      </c>
      <c r="O83" s="55">
        <f t="shared" si="27"/>
        <v>39994.227564999994</v>
      </c>
      <c r="P83" s="56">
        <f>SUM(P85:P91)</f>
        <v>273298.32943000004</v>
      </c>
    </row>
    <row r="84" spans="1:16" x14ac:dyDescent="0.25">
      <c r="A84" s="64"/>
      <c r="B84" s="30" t="s">
        <v>29</v>
      </c>
      <c r="C84" s="22" t="s">
        <v>30</v>
      </c>
      <c r="D84" s="31">
        <f>D29+D37+D46+D55+D63</f>
        <v>0</v>
      </c>
      <c r="E84" s="31">
        <f t="shared" ref="E84:O85" si="28">E29+E37+E46+E55+E63</f>
        <v>0</v>
      </c>
      <c r="F84" s="31">
        <f t="shared" si="28"/>
        <v>0</v>
      </c>
      <c r="G84" s="31">
        <f t="shared" si="28"/>
        <v>0</v>
      </c>
      <c r="H84" s="31">
        <f t="shared" si="28"/>
        <v>0</v>
      </c>
      <c r="I84" s="31">
        <f t="shared" si="28"/>
        <v>0</v>
      </c>
      <c r="J84" s="31">
        <f t="shared" si="28"/>
        <v>0</v>
      </c>
      <c r="K84" s="31">
        <f t="shared" si="28"/>
        <v>0</v>
      </c>
      <c r="L84" s="31">
        <f t="shared" si="28"/>
        <v>0</v>
      </c>
      <c r="M84" s="31">
        <f t="shared" si="28"/>
        <v>0</v>
      </c>
      <c r="N84" s="31">
        <f t="shared" si="28"/>
        <v>0</v>
      </c>
      <c r="O84" s="31">
        <f t="shared" si="28"/>
        <v>0</v>
      </c>
      <c r="P84" s="32">
        <f t="shared" ref="P84:P91" si="29">SUM(D84:G84,H84:O84)</f>
        <v>0</v>
      </c>
    </row>
    <row r="85" spans="1:16" x14ac:dyDescent="0.25">
      <c r="A85" s="64"/>
      <c r="B85" s="30" t="s">
        <v>32</v>
      </c>
      <c r="C85" s="22" t="s">
        <v>33</v>
      </c>
      <c r="D85" s="31">
        <f>D30+D38+D47+D56+D64</f>
        <v>0</v>
      </c>
      <c r="E85" s="31">
        <f t="shared" si="28"/>
        <v>0</v>
      </c>
      <c r="F85" s="31">
        <f t="shared" si="28"/>
        <v>0</v>
      </c>
      <c r="G85" s="31">
        <f t="shared" si="28"/>
        <v>0</v>
      </c>
      <c r="H85" s="31">
        <f t="shared" si="28"/>
        <v>0</v>
      </c>
      <c r="I85" s="31">
        <f t="shared" si="28"/>
        <v>0</v>
      </c>
      <c r="J85" s="31">
        <f t="shared" si="28"/>
        <v>0</v>
      </c>
      <c r="K85" s="31">
        <f t="shared" si="28"/>
        <v>0</v>
      </c>
      <c r="L85" s="31">
        <f t="shared" si="28"/>
        <v>0</v>
      </c>
      <c r="M85" s="31">
        <f t="shared" si="28"/>
        <v>0</v>
      </c>
      <c r="N85" s="31">
        <f t="shared" si="28"/>
        <v>0</v>
      </c>
      <c r="O85" s="31">
        <f t="shared" si="28"/>
        <v>0</v>
      </c>
      <c r="P85" s="32">
        <f t="shared" si="29"/>
        <v>0</v>
      </c>
    </row>
    <row r="86" spans="1:16" x14ac:dyDescent="0.25">
      <c r="A86" s="64"/>
      <c r="B86" s="30" t="s">
        <v>35</v>
      </c>
      <c r="C86" s="22" t="s">
        <v>36</v>
      </c>
      <c r="D86" s="31">
        <f>D65+D48+D39+D31+D23+D15</f>
        <v>13186.320734999999</v>
      </c>
      <c r="E86" s="31">
        <f t="shared" ref="E86:O86" si="30">E65+E48+E39+E31+E23+E15</f>
        <v>10528.503649999999</v>
      </c>
      <c r="F86" s="31">
        <f t="shared" si="30"/>
        <v>12959.963554999998</v>
      </c>
      <c r="G86" s="31">
        <f t="shared" si="30"/>
        <v>6126.8729199999998</v>
      </c>
      <c r="H86" s="31">
        <f t="shared" si="30"/>
        <v>0</v>
      </c>
      <c r="I86" s="31">
        <f t="shared" si="30"/>
        <v>0</v>
      </c>
      <c r="J86" s="31">
        <f t="shared" si="30"/>
        <v>0</v>
      </c>
      <c r="K86" s="31">
        <f t="shared" si="30"/>
        <v>0</v>
      </c>
      <c r="L86" s="31">
        <f t="shared" si="30"/>
        <v>2.436E-2</v>
      </c>
      <c r="M86" s="31">
        <f t="shared" si="30"/>
        <v>1390.05062</v>
      </c>
      <c r="N86" s="31">
        <f t="shared" si="30"/>
        <v>10654.278389999998</v>
      </c>
      <c r="O86" s="31">
        <f t="shared" si="30"/>
        <v>10528.503649999999</v>
      </c>
      <c r="P86" s="32">
        <f t="shared" si="29"/>
        <v>65374.517879999999</v>
      </c>
    </row>
    <row r="87" spans="1:16" x14ac:dyDescent="0.25">
      <c r="A87" s="64"/>
      <c r="B87" s="30" t="s">
        <v>38</v>
      </c>
      <c r="C87" s="22" t="s">
        <v>39</v>
      </c>
      <c r="D87" s="31">
        <f>D66+D49+D40+D32+D24</f>
        <v>10471.52967</v>
      </c>
      <c r="E87" s="31">
        <f t="shared" ref="E87:O90" si="31">E66+E49+E40+E32+E24</f>
        <v>8173.7087249999986</v>
      </c>
      <c r="F87" s="31">
        <f t="shared" si="31"/>
        <v>10210.998454999999</v>
      </c>
      <c r="G87" s="31">
        <f t="shared" si="31"/>
        <v>4739.2095799999997</v>
      </c>
      <c r="H87" s="31">
        <f t="shared" si="31"/>
        <v>694.79389000000003</v>
      </c>
      <c r="I87" s="31">
        <f t="shared" si="31"/>
        <v>719.21580499999993</v>
      </c>
      <c r="J87" s="31">
        <f t="shared" si="31"/>
        <v>806.19826</v>
      </c>
      <c r="K87" s="31">
        <f t="shared" si="31"/>
        <v>800.02401499999985</v>
      </c>
      <c r="L87" s="31">
        <f t="shared" si="31"/>
        <v>743.75038499999982</v>
      </c>
      <c r="M87" s="31">
        <f t="shared" si="31"/>
        <v>2093.5390000000002</v>
      </c>
      <c r="N87" s="31">
        <f t="shared" si="31"/>
        <v>7036.9625199999991</v>
      </c>
      <c r="O87" s="31">
        <f t="shared" si="31"/>
        <v>8173.7087249999986</v>
      </c>
      <c r="P87" s="32">
        <f t="shared" si="29"/>
        <v>54663.639029999998</v>
      </c>
    </row>
    <row r="88" spans="1:16" x14ac:dyDescent="0.25">
      <c r="A88" s="64"/>
      <c r="B88" s="30" t="s">
        <v>41</v>
      </c>
      <c r="C88" s="22" t="s">
        <v>42</v>
      </c>
      <c r="D88" s="31">
        <f>D67+D50+D41+D33+D25</f>
        <v>6708.0060949999988</v>
      </c>
      <c r="E88" s="31">
        <f t="shared" si="31"/>
        <v>5322.2336999999989</v>
      </c>
      <c r="F88" s="31">
        <f t="shared" si="31"/>
        <v>6575.3851799999993</v>
      </c>
      <c r="G88" s="31">
        <f t="shared" si="31"/>
        <v>3216.4132</v>
      </c>
      <c r="H88" s="31">
        <f t="shared" si="31"/>
        <v>752.78895999999986</v>
      </c>
      <c r="I88" s="31">
        <f t="shared" si="31"/>
        <v>493.30014999999992</v>
      </c>
      <c r="J88" s="31">
        <f t="shared" si="31"/>
        <v>529.51636499999995</v>
      </c>
      <c r="K88" s="31">
        <f t="shared" si="31"/>
        <v>552.97301499999992</v>
      </c>
      <c r="L88" s="31">
        <f t="shared" si="31"/>
        <v>550.66896499999996</v>
      </c>
      <c r="M88" s="31">
        <f t="shared" si="31"/>
        <v>1410.0725099999997</v>
      </c>
      <c r="N88" s="31">
        <f t="shared" si="31"/>
        <v>4602.4850200000001</v>
      </c>
      <c r="O88" s="31">
        <f t="shared" si="31"/>
        <v>5322.2336999999989</v>
      </c>
      <c r="P88" s="32">
        <f t="shared" si="29"/>
        <v>36036.076859999994</v>
      </c>
    </row>
    <row r="89" spans="1:16" x14ac:dyDescent="0.25">
      <c r="A89" s="64"/>
      <c r="B89" s="30" t="s">
        <v>44</v>
      </c>
      <c r="C89" s="22" t="s">
        <v>45</v>
      </c>
      <c r="D89" s="31">
        <f>D68+D51+D42+D34+D26</f>
        <v>1013.1507449999999</v>
      </c>
      <c r="E89" s="31">
        <f t="shared" si="31"/>
        <v>838.36689999999987</v>
      </c>
      <c r="F89" s="31">
        <f t="shared" si="31"/>
        <v>985.18538499999988</v>
      </c>
      <c r="G89" s="31">
        <f t="shared" si="31"/>
        <v>462.02226000000002</v>
      </c>
      <c r="H89" s="31">
        <f t="shared" si="31"/>
        <v>88.773489999999995</v>
      </c>
      <c r="I89" s="31">
        <f t="shared" si="31"/>
        <v>73.120504999999994</v>
      </c>
      <c r="J89" s="31">
        <f t="shared" si="31"/>
        <v>68.00659499999999</v>
      </c>
      <c r="K89" s="31">
        <f t="shared" si="31"/>
        <v>62.704214999999998</v>
      </c>
      <c r="L89" s="31">
        <f t="shared" si="31"/>
        <v>69.169824999999989</v>
      </c>
      <c r="M89" s="31">
        <f t="shared" si="31"/>
        <v>169.52016499999999</v>
      </c>
      <c r="N89" s="31">
        <f t="shared" si="31"/>
        <v>622.75403499999993</v>
      </c>
      <c r="O89" s="31">
        <f t="shared" si="31"/>
        <v>838.36689999999987</v>
      </c>
      <c r="P89" s="32">
        <f t="shared" si="29"/>
        <v>5291.14102</v>
      </c>
    </row>
    <row r="90" spans="1:16" x14ac:dyDescent="0.25">
      <c r="A90" s="64"/>
      <c r="B90" s="30" t="s">
        <v>47</v>
      </c>
      <c r="C90" s="22" t="s">
        <v>48</v>
      </c>
      <c r="D90" s="31">
        <f>D69+D52+D43+D35+D27</f>
        <v>277.23482999999999</v>
      </c>
      <c r="E90" s="31">
        <f t="shared" si="31"/>
        <v>283.84030999999999</v>
      </c>
      <c r="F90" s="31">
        <f t="shared" si="31"/>
        <v>337.26267999999999</v>
      </c>
      <c r="G90" s="31">
        <f t="shared" si="31"/>
        <v>173.46541499999998</v>
      </c>
      <c r="H90" s="31">
        <f t="shared" si="31"/>
        <v>61.528855</v>
      </c>
      <c r="I90" s="31">
        <f t="shared" si="31"/>
        <v>46.956234999999992</v>
      </c>
      <c r="J90" s="31">
        <f t="shared" si="31"/>
        <v>28.174059999999994</v>
      </c>
      <c r="K90" s="31">
        <f t="shared" si="31"/>
        <v>27.255484999999997</v>
      </c>
      <c r="L90" s="31">
        <f t="shared" si="31"/>
        <v>29.478679999999997</v>
      </c>
      <c r="M90" s="31">
        <f t="shared" si="31"/>
        <v>18.305705</v>
      </c>
      <c r="N90" s="31">
        <f t="shared" si="31"/>
        <v>169.61073999999999</v>
      </c>
      <c r="O90" s="31">
        <f t="shared" si="31"/>
        <v>283.84030999999999</v>
      </c>
      <c r="P90" s="32">
        <f t="shared" si="29"/>
        <v>1736.953305</v>
      </c>
    </row>
    <row r="91" spans="1:16" ht="15.75" thickBot="1" x14ac:dyDescent="0.3">
      <c r="A91" s="65"/>
      <c r="B91" s="39" t="s">
        <v>91</v>
      </c>
      <c r="C91" s="40" t="s">
        <v>21</v>
      </c>
      <c r="D91" s="63">
        <f>D8</f>
        <v>18247.306629999999</v>
      </c>
      <c r="E91" s="63">
        <f t="shared" ref="E91:O91" si="32">E8</f>
        <v>14847.574279999997</v>
      </c>
      <c r="F91" s="63">
        <f t="shared" si="32"/>
        <v>16873.029109999999</v>
      </c>
      <c r="G91" s="63">
        <f t="shared" si="32"/>
        <v>9808.1642400000001</v>
      </c>
      <c r="H91" s="63">
        <f t="shared" si="32"/>
        <v>5852.2951199999998</v>
      </c>
      <c r="I91" s="63">
        <f t="shared" si="32"/>
        <v>3209.8451349999996</v>
      </c>
      <c r="J91" s="63">
        <f t="shared" si="32"/>
        <v>3134.8589649999999</v>
      </c>
      <c r="K91" s="63">
        <f t="shared" si="32"/>
        <v>2920.1032349999996</v>
      </c>
      <c r="L91" s="31">
        <f t="shared" si="32"/>
        <v>3574.9487549999999</v>
      </c>
      <c r="M91" s="63">
        <f t="shared" si="32"/>
        <v>8092.8386</v>
      </c>
      <c r="N91" s="63">
        <f t="shared" si="32"/>
        <v>8787.4629850000001</v>
      </c>
      <c r="O91" s="63">
        <f t="shared" si="32"/>
        <v>14847.574279999997</v>
      </c>
      <c r="P91" s="42">
        <f t="shared" si="29"/>
        <v>110196.00133500001</v>
      </c>
    </row>
    <row r="93" spans="1:16" x14ac:dyDescent="0.25"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</sheetData>
  <mergeCells count="2">
    <mergeCell ref="N2:O2"/>
    <mergeCell ref="A4:P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Привалова Елена Вячеславовна</dc:creator>
  <cp:lastModifiedBy>Привалова Елена Вячеславовна</cp:lastModifiedBy>
  <dcterms:created xsi:type="dcterms:W3CDTF">2022-12-07T07:27:47Z</dcterms:created>
  <dcterms:modified xsi:type="dcterms:W3CDTF">2022-12-07T07:31:32Z</dcterms:modified>
</cp:coreProperties>
</file>