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25" windowHeight="8205"/>
  </bookViews>
  <sheets>
    <sheet name="2021" sheetId="4" r:id="rId1"/>
  </sheets>
  <calcPr calcId="144525" refMode="R1C1"/>
</workbook>
</file>

<file path=xl/calcChain.xml><?xml version="1.0" encoding="utf-8"?>
<calcChain xmlns="http://schemas.openxmlformats.org/spreadsheetml/2006/main">
  <c r="E84" i="4" l="1"/>
  <c r="F84" i="4"/>
  <c r="G84" i="4"/>
  <c r="H84" i="4"/>
  <c r="I84" i="4"/>
  <c r="J84" i="4"/>
  <c r="K84" i="4"/>
  <c r="L84" i="4"/>
  <c r="M84" i="4"/>
  <c r="N84" i="4"/>
  <c r="O84" i="4"/>
  <c r="D84" i="4"/>
  <c r="D8" i="4" l="1"/>
  <c r="E97" i="4"/>
  <c r="E95" i="4"/>
  <c r="F95" i="4"/>
  <c r="G95" i="4"/>
  <c r="H95" i="4"/>
  <c r="I95" i="4"/>
  <c r="J95" i="4"/>
  <c r="K95" i="4"/>
  <c r="L95" i="4"/>
  <c r="M95" i="4"/>
  <c r="N95" i="4"/>
  <c r="O95" i="4"/>
  <c r="P95" i="4"/>
  <c r="E96" i="4"/>
  <c r="F96" i="4"/>
  <c r="G96" i="4"/>
  <c r="H96" i="4"/>
  <c r="I96" i="4"/>
  <c r="J96" i="4"/>
  <c r="K96" i="4"/>
  <c r="L96" i="4"/>
  <c r="M96" i="4"/>
  <c r="N96" i="4"/>
  <c r="O96" i="4"/>
  <c r="P96" i="4"/>
  <c r="F97" i="4"/>
  <c r="G97" i="4"/>
  <c r="H97" i="4"/>
  <c r="I97" i="4"/>
  <c r="J97" i="4"/>
  <c r="K97" i="4"/>
  <c r="L97" i="4"/>
  <c r="M97" i="4"/>
  <c r="N97" i="4"/>
  <c r="O97" i="4"/>
  <c r="E98" i="4"/>
  <c r="F98" i="4"/>
  <c r="G98" i="4"/>
  <c r="H98" i="4"/>
  <c r="I98" i="4"/>
  <c r="J98" i="4"/>
  <c r="K98" i="4"/>
  <c r="L98" i="4"/>
  <c r="M98" i="4"/>
  <c r="N98" i="4"/>
  <c r="O98" i="4"/>
  <c r="E99" i="4"/>
  <c r="F99" i="4"/>
  <c r="G99" i="4"/>
  <c r="H99" i="4"/>
  <c r="I99" i="4"/>
  <c r="J99" i="4"/>
  <c r="K99" i="4"/>
  <c r="L99" i="4"/>
  <c r="M99" i="4"/>
  <c r="N99" i="4"/>
  <c r="O99" i="4"/>
  <c r="E100" i="4"/>
  <c r="F100" i="4"/>
  <c r="G100" i="4"/>
  <c r="H100" i="4"/>
  <c r="I100" i="4"/>
  <c r="J100" i="4"/>
  <c r="K100" i="4"/>
  <c r="L100" i="4"/>
  <c r="M100" i="4"/>
  <c r="N100" i="4"/>
  <c r="O100" i="4"/>
  <c r="E101" i="4"/>
  <c r="F101" i="4"/>
  <c r="G101" i="4"/>
  <c r="H101" i="4"/>
  <c r="I101" i="4"/>
  <c r="J101" i="4"/>
  <c r="K101" i="4"/>
  <c r="L101" i="4"/>
  <c r="M101" i="4"/>
  <c r="N101" i="4"/>
  <c r="O101" i="4"/>
  <c r="D101" i="4"/>
  <c r="D96" i="4"/>
  <c r="D97" i="4"/>
  <c r="D98" i="4"/>
  <c r="D99" i="4"/>
  <c r="D100" i="4"/>
  <c r="D95" i="4"/>
  <c r="D92" i="4"/>
  <c r="E86" i="4"/>
  <c r="F86" i="4"/>
  <c r="G86" i="4"/>
  <c r="H86" i="4"/>
  <c r="I86" i="4"/>
  <c r="J86" i="4"/>
  <c r="K86" i="4"/>
  <c r="L86" i="4"/>
  <c r="M86" i="4"/>
  <c r="N86" i="4"/>
  <c r="O86" i="4"/>
  <c r="P86" i="4"/>
  <c r="E87" i="4"/>
  <c r="F87" i="4"/>
  <c r="G87" i="4"/>
  <c r="H87" i="4"/>
  <c r="I87" i="4"/>
  <c r="J87" i="4"/>
  <c r="K87" i="4"/>
  <c r="L87" i="4"/>
  <c r="M87" i="4"/>
  <c r="N87" i="4"/>
  <c r="O87" i="4"/>
  <c r="P87" i="4"/>
  <c r="D86" i="4"/>
  <c r="D87" i="4"/>
  <c r="D80" i="4"/>
  <c r="E72" i="4"/>
  <c r="F72" i="4"/>
  <c r="G72" i="4"/>
  <c r="H72" i="4"/>
  <c r="I72" i="4"/>
  <c r="J72" i="4"/>
  <c r="K72" i="4"/>
  <c r="L72" i="4"/>
  <c r="M72" i="4"/>
  <c r="N72" i="4"/>
  <c r="O72" i="4"/>
  <c r="D72" i="4"/>
  <c r="E64" i="4"/>
  <c r="F64" i="4"/>
  <c r="G64" i="4"/>
  <c r="H64" i="4"/>
  <c r="I64" i="4"/>
  <c r="J64" i="4"/>
  <c r="K64" i="4"/>
  <c r="L64" i="4"/>
  <c r="M64" i="4"/>
  <c r="N64" i="4"/>
  <c r="O64" i="4"/>
  <c r="D64" i="4"/>
  <c r="P64" i="4" s="1"/>
  <c r="P62" i="4"/>
  <c r="E61" i="4"/>
  <c r="F61" i="4"/>
  <c r="G61" i="4"/>
  <c r="H61" i="4"/>
  <c r="I61" i="4"/>
  <c r="J61" i="4"/>
  <c r="K61" i="4"/>
  <c r="L61" i="4"/>
  <c r="M61" i="4"/>
  <c r="N61" i="4"/>
  <c r="O61" i="4"/>
  <c r="D61" i="4"/>
  <c r="P61" i="4" s="1"/>
  <c r="E53" i="4"/>
  <c r="E44" i="4" s="1"/>
  <c r="F53" i="4"/>
  <c r="G53" i="4"/>
  <c r="G44" i="4" s="1"/>
  <c r="H53" i="4"/>
  <c r="H44" i="4" s="1"/>
  <c r="I53" i="4"/>
  <c r="I44" i="4" s="1"/>
  <c r="J53" i="4"/>
  <c r="K53" i="4"/>
  <c r="K44" i="4" s="1"/>
  <c r="L53" i="4"/>
  <c r="M53" i="4"/>
  <c r="M44" i="4" s="1"/>
  <c r="N53" i="4"/>
  <c r="O53" i="4"/>
  <c r="O44" i="4" s="1"/>
  <c r="D53" i="4"/>
  <c r="D44" i="4" s="1"/>
  <c r="F44" i="4"/>
  <c r="J44" i="4"/>
  <c r="L44" i="4"/>
  <c r="N44" i="4"/>
  <c r="E45" i="4"/>
  <c r="F45" i="4"/>
  <c r="G45" i="4"/>
  <c r="H45" i="4"/>
  <c r="I45" i="4"/>
  <c r="J45" i="4"/>
  <c r="K45" i="4"/>
  <c r="L45" i="4"/>
  <c r="M45" i="4"/>
  <c r="N45" i="4"/>
  <c r="O45" i="4"/>
  <c r="P45" i="4"/>
  <c r="D45" i="4"/>
  <c r="E36" i="4"/>
  <c r="F36" i="4"/>
  <c r="G36" i="4"/>
  <c r="H36" i="4"/>
  <c r="I36" i="4"/>
  <c r="J36" i="4"/>
  <c r="K36" i="4"/>
  <c r="L36" i="4"/>
  <c r="M36" i="4"/>
  <c r="N36" i="4"/>
  <c r="O36" i="4"/>
  <c r="D36" i="4"/>
  <c r="D28" i="4"/>
  <c r="D20" i="4"/>
  <c r="D11" i="4" s="1"/>
  <c r="E12" i="4"/>
  <c r="F12" i="4"/>
  <c r="G12" i="4"/>
  <c r="H12" i="4"/>
  <c r="I12" i="4"/>
  <c r="J12" i="4"/>
  <c r="K12" i="4"/>
  <c r="L12" i="4"/>
  <c r="M12" i="4"/>
  <c r="N12" i="4"/>
  <c r="O12" i="4"/>
  <c r="P12" i="4"/>
  <c r="D12" i="4"/>
  <c r="E92" i="4"/>
  <c r="F92" i="4"/>
  <c r="G92" i="4"/>
  <c r="H92" i="4"/>
  <c r="I92" i="4"/>
  <c r="J92" i="4"/>
  <c r="K92" i="4"/>
  <c r="L92" i="4"/>
  <c r="M92" i="4"/>
  <c r="N92" i="4"/>
  <c r="O92" i="4"/>
  <c r="E91" i="4"/>
  <c r="F91" i="4"/>
  <c r="G91" i="4"/>
  <c r="H91" i="4"/>
  <c r="I91" i="4"/>
  <c r="J91" i="4"/>
  <c r="K91" i="4"/>
  <c r="L91" i="4"/>
  <c r="M91" i="4"/>
  <c r="N91" i="4"/>
  <c r="O91" i="4"/>
  <c r="D91" i="4"/>
  <c r="E90" i="4"/>
  <c r="F90" i="4"/>
  <c r="G90" i="4"/>
  <c r="H90" i="4"/>
  <c r="I90" i="4"/>
  <c r="J90" i="4"/>
  <c r="K90" i="4"/>
  <c r="L90" i="4"/>
  <c r="M90" i="4"/>
  <c r="N90" i="4"/>
  <c r="O90" i="4"/>
  <c r="D90" i="4"/>
  <c r="E89" i="4"/>
  <c r="F89" i="4"/>
  <c r="G89" i="4"/>
  <c r="H89" i="4"/>
  <c r="I89" i="4"/>
  <c r="J89" i="4"/>
  <c r="K89" i="4"/>
  <c r="L89" i="4"/>
  <c r="M89" i="4"/>
  <c r="N89" i="4"/>
  <c r="O89" i="4"/>
  <c r="D89" i="4"/>
  <c r="E88" i="4"/>
  <c r="F88" i="4"/>
  <c r="G88" i="4"/>
  <c r="H88" i="4"/>
  <c r="I88" i="4"/>
  <c r="J88" i="4"/>
  <c r="K88" i="4"/>
  <c r="L88" i="4"/>
  <c r="M88" i="4"/>
  <c r="N88" i="4"/>
  <c r="O88" i="4"/>
  <c r="D88" i="4"/>
  <c r="D93" i="4" l="1"/>
  <c r="P89" i="4"/>
  <c r="P92" i="4"/>
  <c r="P88" i="4"/>
  <c r="D102" i="4"/>
  <c r="D94" i="4" s="1"/>
  <c r="D85" i="4"/>
  <c r="P91" i="4"/>
  <c r="P90" i="4"/>
  <c r="P84" i="4" l="1"/>
  <c r="P83" i="4" s="1"/>
  <c r="E80" i="4"/>
  <c r="F80" i="4"/>
  <c r="G80" i="4"/>
  <c r="H80" i="4"/>
  <c r="I80" i="4"/>
  <c r="J80" i="4"/>
  <c r="K80" i="4"/>
  <c r="L80" i="4"/>
  <c r="M80" i="4"/>
  <c r="N80" i="4"/>
  <c r="O80" i="4"/>
  <c r="P82" i="4" l="1"/>
  <c r="P81" i="4"/>
  <c r="P80" i="4" s="1"/>
  <c r="P60" i="4"/>
  <c r="P59" i="4"/>
  <c r="P58" i="4"/>
  <c r="P57" i="4"/>
  <c r="P56" i="4"/>
  <c r="P79" i="4"/>
  <c r="P78" i="4"/>
  <c r="P77" i="4"/>
  <c r="P76" i="4"/>
  <c r="P72" i="4" s="1"/>
  <c r="P63" i="4" s="1"/>
  <c r="P75" i="4"/>
  <c r="E63" i="4"/>
  <c r="F63" i="4"/>
  <c r="G63" i="4"/>
  <c r="H63" i="4"/>
  <c r="I63" i="4"/>
  <c r="J63" i="4"/>
  <c r="K63" i="4"/>
  <c r="L63" i="4"/>
  <c r="M63" i="4"/>
  <c r="N63" i="4"/>
  <c r="O63" i="4"/>
  <c r="D63" i="4"/>
  <c r="D7" i="4" s="1"/>
  <c r="P71" i="4"/>
  <c r="P70" i="4"/>
  <c r="P69" i="4"/>
  <c r="P68" i="4"/>
  <c r="P67" i="4"/>
  <c r="P35" i="4"/>
  <c r="P34" i="4"/>
  <c r="P33" i="4"/>
  <c r="P32" i="4"/>
  <c r="P31" i="4"/>
  <c r="P28" i="4" s="1"/>
  <c r="E20" i="4"/>
  <c r="E11" i="4" s="1"/>
  <c r="F20" i="4"/>
  <c r="F11" i="4" s="1"/>
  <c r="G20" i="4"/>
  <c r="G11" i="4" s="1"/>
  <c r="H20" i="4"/>
  <c r="H11" i="4" s="1"/>
  <c r="I20" i="4"/>
  <c r="I11" i="4" s="1"/>
  <c r="J20" i="4"/>
  <c r="J11" i="4" s="1"/>
  <c r="K20" i="4"/>
  <c r="K11" i="4" s="1"/>
  <c r="L20" i="4"/>
  <c r="L11" i="4" s="1"/>
  <c r="M20" i="4"/>
  <c r="M11" i="4" s="1"/>
  <c r="N20" i="4"/>
  <c r="N11" i="4" s="1"/>
  <c r="O20" i="4"/>
  <c r="O11" i="4" s="1"/>
  <c r="P27" i="4"/>
  <c r="P101" i="4" s="1"/>
  <c r="P26" i="4"/>
  <c r="P25" i="4"/>
  <c r="P24" i="4"/>
  <c r="P23" i="4"/>
  <c r="P43" i="4"/>
  <c r="P42" i="4"/>
  <c r="P41" i="4"/>
  <c r="P40" i="4"/>
  <c r="P39" i="4"/>
  <c r="P53" i="4" l="1"/>
  <c r="P44" i="4" s="1"/>
  <c r="P99" i="4"/>
  <c r="P36" i="4"/>
  <c r="P100" i="4"/>
  <c r="P98" i="4"/>
  <c r="P11" i="4"/>
  <c r="P97" i="4"/>
  <c r="P20" i="4"/>
  <c r="P10" i="4"/>
  <c r="P9" i="4"/>
  <c r="P8" i="4" s="1"/>
  <c r="E8" i="4"/>
  <c r="F8" i="4"/>
  <c r="G8" i="4"/>
  <c r="H8" i="4"/>
  <c r="I8" i="4"/>
  <c r="J8" i="4"/>
  <c r="K8" i="4"/>
  <c r="L8" i="4"/>
  <c r="M8" i="4"/>
  <c r="N8" i="4"/>
  <c r="O8" i="4"/>
  <c r="N93" i="4" l="1"/>
  <c r="N85" i="4" s="1"/>
  <c r="N102" i="4"/>
  <c r="N94" i="4" s="1"/>
  <c r="J93" i="4"/>
  <c r="J85" i="4" s="1"/>
  <c r="J102" i="4"/>
  <c r="J94" i="4" s="1"/>
  <c r="F93" i="4"/>
  <c r="F85" i="4" s="1"/>
  <c r="F102" i="4"/>
  <c r="F94" i="4" s="1"/>
  <c r="H93" i="4"/>
  <c r="H85" i="4" s="1"/>
  <c r="H102" i="4"/>
  <c r="H94" i="4" s="1"/>
  <c r="M102" i="4"/>
  <c r="M94" i="4" s="1"/>
  <c r="M93" i="4"/>
  <c r="M85" i="4" s="1"/>
  <c r="M7" i="4"/>
  <c r="I102" i="4"/>
  <c r="I94" i="4" s="1"/>
  <c r="I93" i="4"/>
  <c r="I85" i="4" s="1"/>
  <c r="E102" i="4"/>
  <c r="E94" i="4" s="1"/>
  <c r="E93" i="4"/>
  <c r="E7" i="4"/>
  <c r="L93" i="4"/>
  <c r="L85" i="4" s="1"/>
  <c r="L102" i="4"/>
  <c r="L94" i="4" s="1"/>
  <c r="P102" i="4"/>
  <c r="P94" i="4" s="1"/>
  <c r="P7" i="4"/>
  <c r="O93" i="4"/>
  <c r="O85" i="4" s="1"/>
  <c r="O102" i="4"/>
  <c r="O94" i="4" s="1"/>
  <c r="K93" i="4"/>
  <c r="K85" i="4" s="1"/>
  <c r="K102" i="4"/>
  <c r="K94" i="4" s="1"/>
  <c r="G93" i="4"/>
  <c r="G85" i="4" s="1"/>
  <c r="G102" i="4"/>
  <c r="G94" i="4" s="1"/>
  <c r="G7" i="4"/>
  <c r="E28" i="4"/>
  <c r="F28" i="4"/>
  <c r="F7" i="4" s="1"/>
  <c r="G28" i="4"/>
  <c r="H28" i="4"/>
  <c r="H7" i="4" s="1"/>
  <c r="I28" i="4"/>
  <c r="I7" i="4" s="1"/>
  <c r="J28" i="4"/>
  <c r="J7" i="4" s="1"/>
  <c r="K28" i="4"/>
  <c r="K7" i="4" s="1"/>
  <c r="L28" i="4"/>
  <c r="L7" i="4" s="1"/>
  <c r="M28" i="4"/>
  <c r="N28" i="4"/>
  <c r="N7" i="4" s="1"/>
  <c r="O28" i="4"/>
  <c r="O7" i="4" s="1"/>
  <c r="E85" i="4" l="1"/>
  <c r="P85" i="4" s="1"/>
  <c r="P93" i="4"/>
</calcChain>
</file>

<file path=xl/sharedStrings.xml><?xml version="1.0" encoding="utf-8"?>
<sst xmlns="http://schemas.openxmlformats.org/spreadsheetml/2006/main" count="235" uniqueCount="100">
  <si>
    <t>тыс.м3</t>
  </si>
  <si>
    <t>Показатели</t>
  </si>
  <si>
    <t>группа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</si>
  <si>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</si>
  <si>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</si>
  <si>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</si>
  <si>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</si>
  <si>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</si>
  <si>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</si>
  <si>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</si>
  <si>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</si>
  <si>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</si>
  <si>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</si>
  <si>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</si>
  <si>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</si>
  <si>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поступление ПГ по распределительным сетям</t>
  </si>
  <si>
    <t>1.</t>
  </si>
  <si>
    <t>Населенние</t>
  </si>
  <si>
    <t>1.1</t>
  </si>
  <si>
    <t>до 3500 куб.м.год.</t>
  </si>
  <si>
    <t xml:space="preserve">8 группа </t>
  </si>
  <si>
    <t>1.2</t>
  </si>
  <si>
    <t>свыше 3500 куб.м.год.</t>
  </si>
  <si>
    <t>2.</t>
  </si>
  <si>
    <t>в т.ч. через КРП "Черноморнефтегаз"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</si>
  <si>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</si>
  <si>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</si>
  <si>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</si>
  <si>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</si>
  <si>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</si>
  <si>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</si>
  <si>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</si>
  <si>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 xml:space="preserve">в т.ч. через ПАО "Севастопольгаз" </t>
  </si>
  <si>
    <t>2.1</t>
  </si>
  <si>
    <t>2.2</t>
  </si>
  <si>
    <t>2.3</t>
  </si>
  <si>
    <t>2.4</t>
  </si>
  <si>
    <t>2.5</t>
  </si>
  <si>
    <t>2.6</t>
  </si>
  <si>
    <t>2.7</t>
  </si>
  <si>
    <t>3.</t>
  </si>
  <si>
    <t>Вечный огонь</t>
  </si>
  <si>
    <t>3.1</t>
  </si>
  <si>
    <t>3.2</t>
  </si>
  <si>
    <t>3.3</t>
  </si>
  <si>
    <t>3.4</t>
  </si>
  <si>
    <t>3.5</t>
  </si>
  <si>
    <t>3.6</t>
  </si>
  <si>
    <t>3.7</t>
  </si>
  <si>
    <t>4.</t>
  </si>
  <si>
    <t>Религиозные организации</t>
  </si>
  <si>
    <t>4.1</t>
  </si>
  <si>
    <t>4.2</t>
  </si>
  <si>
    <t>4.3</t>
  </si>
  <si>
    <t>4.4</t>
  </si>
  <si>
    <t>4.5</t>
  </si>
  <si>
    <t>4.6</t>
  </si>
  <si>
    <t>4.7</t>
  </si>
  <si>
    <t>5.</t>
  </si>
  <si>
    <t>5.1</t>
  </si>
  <si>
    <t>5.2</t>
  </si>
  <si>
    <t>5.3</t>
  </si>
  <si>
    <t>5.4</t>
  </si>
  <si>
    <t>5.5</t>
  </si>
  <si>
    <t>5.6</t>
  </si>
  <si>
    <t>5.7</t>
  </si>
  <si>
    <t>Промышленность ВСЕГО</t>
  </si>
  <si>
    <t>ПАО "Севастопольгаз":</t>
  </si>
  <si>
    <t>Газ на технологические нужды</t>
  </si>
  <si>
    <t>Газ на технологические потери</t>
  </si>
  <si>
    <t>Объем протранспортированного ПГ</t>
  </si>
  <si>
    <t>население, крышные котельные</t>
  </si>
  <si>
    <t>свыше 500 млн. м3 в год</t>
  </si>
  <si>
    <t>от 100 до 500 млн. м3 в год включительно</t>
  </si>
  <si>
    <t>от 10 до 100 млн. м3 в год включительно</t>
  </si>
  <si>
    <t>от 1 до 10 млн. м3 в год включительно</t>
  </si>
  <si>
    <t>от 0,1 до 1 млн. м3 включительно</t>
  </si>
  <si>
    <t>от 0,01 до 0,1 млн. м3 в год включительно</t>
  </si>
  <si>
    <t>до 0,01 млн. м3 в год  включительно</t>
  </si>
  <si>
    <t>Приложение №4</t>
  </si>
  <si>
    <t>к приказу ФАС России от 18.01.2019 г № 38/19</t>
  </si>
  <si>
    <t>Предприятия ТКЭ, ВСЕГО</t>
  </si>
  <si>
    <t>6</t>
  </si>
  <si>
    <t>Котельные, находящиеся в собственности жильцов</t>
  </si>
  <si>
    <t>население</t>
  </si>
  <si>
    <t>7.</t>
  </si>
  <si>
    <t>7.1</t>
  </si>
  <si>
    <t>7.2</t>
  </si>
  <si>
    <t>7.3</t>
  </si>
  <si>
    <t>7.4</t>
  </si>
  <si>
    <t>7.5</t>
  </si>
  <si>
    <t>7.6</t>
  </si>
  <si>
    <t>7.7</t>
  </si>
  <si>
    <t>Газ на собственные нужды всего, в т. ч.:</t>
  </si>
  <si>
    <t>Управление</t>
  </si>
  <si>
    <t>Объєм поставленого природного газа</t>
  </si>
  <si>
    <t>Форма 6</t>
  </si>
  <si>
    <t xml:space="preserve">Бюджет ВСЕГО </t>
  </si>
  <si>
    <t xml:space="preserve">Информация о плановых показателях на 2021 год по ПАО "Севастопольгаз" с помесячной детализацией 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</si>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</sst>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0"/>
    <numFmt numFmtId="167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sz val="14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166" fontId="0" fillId="0" borderId="0" xfId="0" applyNumberFormat="1"/>
    <xf numFmtId="49" fontId="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1" applyNumberFormat="1" applyFont="1" applyFill="1" applyBorder="1" applyAlignment="1" applyProtection="1">
      <alignment horizontal="left" vertical="center" wrapText="1"/>
      <protection locked="0"/>
    </xf>
    <xf numFmtId="167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3" borderId="1" xfId="2" applyNumberFormat="1" applyFont="1" applyFill="1" applyBorder="1" applyAlignment="1" applyProtection="1">
      <alignment horizontal="center" vertical="center"/>
    </xf>
    <xf numFmtId="49" fontId="5" fillId="4" borderId="2" xfId="1" applyNumberFormat="1" applyFont="1" applyFill="1" applyBorder="1" applyAlignment="1" applyProtection="1">
      <alignment vertical="center" wrapText="1"/>
      <protection locked="0"/>
    </xf>
    <xf numFmtId="49" fontId="8" fillId="5" borderId="3" xfId="1" applyNumberFormat="1" applyFont="1" applyFill="1" applyBorder="1" applyAlignment="1" applyProtection="1">
      <alignment horizontal="left" vertical="center" wrapText="1" indent="2"/>
      <protection locked="0"/>
    </xf>
    <xf numFmtId="49" fontId="5" fillId="7" borderId="3" xfId="1" applyNumberFormat="1" applyFont="1" applyFill="1" applyBorder="1" applyAlignment="1" applyProtection="1">
      <alignment horizontal="left" vertical="center" wrapText="1" indent="5"/>
      <protection locked="0"/>
    </xf>
    <xf numFmtId="49" fontId="5" fillId="0" borderId="2" xfId="1" applyNumberFormat="1" applyFont="1" applyFill="1" applyBorder="1" applyAlignment="1" applyProtection="1">
      <alignment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 indent="5"/>
      <protection locked="0"/>
    </xf>
    <xf numFmtId="165" fontId="5" fillId="8" borderId="3" xfId="1" applyNumberFormat="1" applyFont="1" applyFill="1" applyBorder="1" applyAlignment="1" applyProtection="1">
      <alignment horizontal="left" vertical="center" wrapText="1" indent="5"/>
      <protection locked="0"/>
    </xf>
    <xf numFmtId="49" fontId="8" fillId="9" borderId="3" xfId="1" applyNumberFormat="1" applyFont="1" applyFill="1" applyBorder="1" applyAlignment="1" applyProtection="1">
      <alignment horizontal="left" vertical="center" wrapText="1" indent="2"/>
      <protection locked="0"/>
    </xf>
    <xf numFmtId="164" fontId="5" fillId="9" borderId="3" xfId="1" applyFont="1" applyFill="1" applyBorder="1" applyAlignment="1" applyProtection="1">
      <alignment vertical="center" wrapText="1"/>
      <protection locked="0"/>
    </xf>
    <xf numFmtId="49" fontId="5" fillId="0" borderId="3" xfId="1" applyNumberFormat="1" applyFont="1" applyFill="1" applyBorder="1" applyAlignment="1" applyProtection="1">
      <alignment vertical="center" wrapText="1"/>
      <protection locked="0"/>
    </xf>
    <xf numFmtId="49" fontId="8" fillId="8" borderId="3" xfId="1" applyNumberFormat="1" applyFont="1" applyFill="1" applyBorder="1" applyAlignment="1" applyProtection="1">
      <alignment horizontal="left" vertical="center" wrapText="1" indent="2"/>
      <protection locked="0"/>
    </xf>
    <xf numFmtId="0" fontId="8" fillId="5" borderId="3" xfId="0" applyFont="1" applyFill="1" applyBorder="1" applyAlignment="1">
      <alignment horizontal="left" vertical="center" wrapText="1" indent="3"/>
    </xf>
    <xf numFmtId="49" fontId="5" fillId="8" borderId="3" xfId="1" applyNumberFormat="1" applyFont="1" applyFill="1" applyBorder="1" applyAlignment="1" applyProtection="1">
      <alignment horizontal="left" vertical="center" wrapText="1" indent="5"/>
      <protection locked="0"/>
    </xf>
    <xf numFmtId="49" fontId="5" fillId="9" borderId="3" xfId="1" applyNumberFormat="1" applyFont="1" applyFill="1" applyBorder="1" applyAlignment="1" applyProtection="1">
      <alignment vertical="center" wrapText="1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167" fontId="5" fillId="11" borderId="1" xfId="1" applyNumberFormat="1" applyFont="1" applyFill="1" applyBorder="1" applyAlignment="1" applyProtection="1">
      <alignment vertical="center" wrapText="1"/>
      <protection locked="0"/>
    </xf>
    <xf numFmtId="166" fontId="7" fillId="11" borderId="1" xfId="1" applyNumberFormat="1" applyFont="1" applyFill="1" applyBorder="1" applyAlignment="1" applyProtection="1">
      <alignment horizontal="center" vertical="center"/>
    </xf>
    <xf numFmtId="49" fontId="9" fillId="0" borderId="2" xfId="1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3" xfId="1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4" xfId="1" applyNumberFormat="1" applyFont="1" applyFill="1" applyBorder="1" applyAlignment="1" applyProtection="1">
      <alignment horizontal="left" vertical="center" wrapText="1" indent="2"/>
      <protection locked="0"/>
    </xf>
    <xf numFmtId="49" fontId="9" fillId="5" borderId="2" xfId="1" applyNumberFormat="1" applyFont="1" applyFill="1" applyBorder="1" applyAlignment="1" applyProtection="1">
      <alignment horizontal="left" vertical="center" wrapText="1" indent="2"/>
      <protection locked="0"/>
    </xf>
    <xf numFmtId="49" fontId="9" fillId="5" borderId="3" xfId="1" applyNumberFormat="1" applyFont="1" applyFill="1" applyBorder="1" applyAlignment="1" applyProtection="1">
      <alignment horizontal="left" vertical="center" wrapText="1" indent="2"/>
      <protection locked="0"/>
    </xf>
    <xf numFmtId="49" fontId="9" fillId="5" borderId="4" xfId="1" applyNumberFormat="1" applyFont="1" applyFill="1" applyBorder="1" applyAlignment="1" applyProtection="1">
      <alignment horizontal="left" vertical="center" wrapText="1" indent="2"/>
      <protection locked="0"/>
    </xf>
    <xf numFmtId="166" fontId="0" fillId="0" borderId="0" xfId="0" applyNumberFormat="1" applyAlignment="1">
      <alignment horizontal="left" wrapText="1"/>
    </xf>
    <xf numFmtId="167" fontId="5" fillId="4" borderId="1" xfId="1" applyNumberFormat="1" applyFont="1" applyFill="1" applyBorder="1" applyAlignment="1" applyProtection="1">
      <alignment vertical="center" wrapText="1"/>
      <protection locked="0"/>
    </xf>
    <xf numFmtId="166" fontId="6" fillId="4" borderId="1" xfId="2" applyNumberFormat="1" applyFont="1" applyFill="1" applyBorder="1" applyAlignment="1" applyProtection="1">
      <alignment horizontal="center" vertical="center"/>
    </xf>
    <xf numFmtId="167" fontId="9" fillId="5" borderId="1" xfId="1" applyNumberFormat="1" applyFont="1" applyFill="1" applyBorder="1" applyAlignment="1" applyProtection="1">
      <alignment horizontal="left" vertical="center" wrapText="1" indent="2"/>
      <protection locked="0"/>
    </xf>
    <xf numFmtId="167" fontId="8" fillId="5" borderId="1" xfId="0" applyNumberFormat="1" applyFont="1" applyFill="1" applyBorder="1" applyAlignment="1">
      <alignment horizontal="center" vertical="center" wrapText="1"/>
    </xf>
    <xf numFmtId="166" fontId="7" fillId="6" borderId="1" xfId="2" applyNumberFormat="1" applyFont="1" applyFill="1" applyBorder="1" applyAlignment="1" applyProtection="1">
      <alignment horizontal="center" vertical="center"/>
    </xf>
    <xf numFmtId="166" fontId="8" fillId="6" borderId="1" xfId="2" applyNumberFormat="1" applyFont="1" applyFill="1" applyBorder="1" applyAlignment="1" applyProtection="1">
      <alignment horizontal="center" vertical="center"/>
    </xf>
    <xf numFmtId="167" fontId="5" fillId="7" borderId="1" xfId="1" applyNumberFormat="1" applyFont="1" applyFill="1" applyBorder="1" applyAlignment="1" applyProtection="1">
      <alignment horizontal="left" vertical="center" wrapText="1" indent="5"/>
      <protection locked="0"/>
    </xf>
    <xf numFmtId="166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167" fontId="8" fillId="5" borderId="1" xfId="0" applyNumberFormat="1" applyFont="1" applyFill="1" applyBorder="1" applyAlignment="1">
      <alignment horizontal="left" vertical="center" wrapText="1" indent="3"/>
    </xf>
    <xf numFmtId="167" fontId="5" fillId="8" borderId="1" xfId="1" applyNumberFormat="1" applyFont="1" applyFill="1" applyBorder="1" applyAlignment="1" applyProtection="1">
      <alignment horizontal="left" vertical="center" wrapText="1" indent="5"/>
      <protection locked="0"/>
    </xf>
    <xf numFmtId="166" fontId="5" fillId="8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9" borderId="1" xfId="1" applyNumberFormat="1" applyFont="1" applyFill="1" applyBorder="1" applyAlignment="1" applyProtection="1">
      <alignment vertical="center" wrapText="1"/>
      <protection locked="0"/>
    </xf>
    <xf numFmtId="166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167" fontId="8" fillId="9" borderId="1" xfId="0" applyNumberFormat="1" applyFont="1" applyFill="1" applyBorder="1" applyAlignment="1">
      <alignment horizontal="center" vertical="center" wrapText="1"/>
    </xf>
    <xf numFmtId="166" fontId="5" fillId="9" borderId="1" xfId="2" applyNumberFormat="1" applyFont="1" applyFill="1" applyBorder="1" applyAlignment="1" applyProtection="1">
      <alignment horizontal="center" vertical="center"/>
    </xf>
    <xf numFmtId="167" fontId="8" fillId="9" borderId="1" xfId="0" applyNumberFormat="1" applyFont="1" applyFill="1" applyBorder="1" applyAlignment="1">
      <alignment horizontal="left" vertical="center" wrapText="1" indent="3"/>
    </xf>
    <xf numFmtId="167" fontId="5" fillId="10" borderId="1" xfId="1" applyNumberFormat="1" applyFont="1" applyFill="1" applyBorder="1" applyAlignment="1" applyProtection="1">
      <alignment horizontal="left" vertical="center" wrapText="1" indent="5"/>
      <protection locked="0"/>
    </xf>
    <xf numFmtId="166" fontId="8" fillId="10" borderId="1" xfId="2" applyNumberFormat="1" applyFont="1" applyFill="1" applyBorder="1" applyAlignment="1" applyProtection="1">
      <alignment horizontal="center" vertical="center"/>
    </xf>
    <xf numFmtId="167" fontId="8" fillId="0" borderId="1" xfId="0" applyNumberFormat="1" applyFont="1" applyFill="1" applyBorder="1" applyAlignment="1">
      <alignment horizontal="left" vertical="center" wrapText="1" indent="3"/>
    </xf>
    <xf numFmtId="167" fontId="8" fillId="8" borderId="1" xfId="0" applyNumberFormat="1" applyFont="1" applyFill="1" applyBorder="1" applyAlignment="1">
      <alignment horizontal="left" vertical="center" wrapText="1" indent="3"/>
    </xf>
    <xf numFmtId="167" fontId="8" fillId="8" borderId="1" xfId="0" applyNumberFormat="1" applyFont="1" applyFill="1" applyBorder="1" applyAlignment="1">
      <alignment horizontal="center" vertical="center" wrapText="1"/>
    </xf>
    <xf numFmtId="166" fontId="6" fillId="8" borderId="1" xfId="2" applyNumberFormat="1" applyFont="1" applyFill="1" applyBorder="1" applyAlignment="1" applyProtection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 wrapText="1"/>
    </xf>
    <xf numFmtId="166" fontId="6" fillId="9" borderId="1" xfId="2" applyNumberFormat="1" applyFont="1" applyFill="1" applyBorder="1" applyAlignment="1" applyProtection="1">
      <alignment horizontal="center" vertical="center"/>
    </xf>
    <xf numFmtId="166" fontId="6" fillId="7" borderId="1" xfId="2" applyNumberFormat="1" applyFont="1" applyFill="1" applyBorder="1" applyAlignment="1" applyProtection="1">
      <alignment horizontal="center" vertical="center"/>
    </xf>
    <xf numFmtId="166" fontId="6" fillId="9" borderId="1" xfId="2" applyNumberFormat="1" applyFont="1" applyFill="1" applyBorder="1" applyAlignment="1" applyProtection="1">
      <alignment horizontal="center" vertical="center"/>
      <protection locked="0"/>
    </xf>
    <xf numFmtId="167" fontId="5" fillId="5" borderId="1" xfId="1" applyNumberFormat="1" applyFont="1" applyFill="1" applyBorder="1" applyAlignment="1" applyProtection="1">
      <alignment horizontal="left" vertical="center" wrapText="1" indent="2"/>
      <protection locked="0"/>
    </xf>
    <xf numFmtId="167" fontId="5" fillId="0" borderId="1" xfId="1" applyNumberFormat="1" applyFont="1" applyFill="1" applyBorder="1" applyAlignment="1" applyProtection="1">
      <alignment vertical="center" wrapText="1"/>
      <protection locked="0"/>
    </xf>
    <xf numFmtId="167" fontId="8" fillId="0" borderId="1" xfId="0" applyNumberFormat="1" applyFont="1" applyFill="1" applyBorder="1" applyAlignment="1">
      <alignment horizontal="center" vertical="center" wrapText="1"/>
    </xf>
    <xf numFmtId="166" fontId="8" fillId="5" borderId="1" xfId="2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>
      <alignment horizontal="left" wrapText="1"/>
    </xf>
    <xf numFmtId="164" fontId="4" fillId="0" borderId="0" xfId="1" applyFont="1" applyFill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Финансовый 2 2 10" xfId="1"/>
    <cellStyle name="Финансов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tabSelected="1" zoomScale="80" zoomScaleNormal="80" workbookViewId="0">
      <selection activeCell="O21" sqref="O21"/>
    </sheetView>
  </sheetViews>
  <sheetFormatPr defaultRowHeight="15" x14ac:dyDescent="0.25"/>
  <cols>
    <col min="1" max="1" width="8" customWidth="1"/>
    <col min="2" max="2" width="44.85546875" customWidth="1"/>
    <col min="3" max="3" width="9.7109375" customWidth="1"/>
    <col min="4" max="16" width="14.85546875" customWidth="1"/>
    <col min="17" max="17" width="9.85546875" bestFit="1" customWidth="1"/>
  </cols>
  <sheetData>
    <row r="1" spans="1:18" x14ac:dyDescent="0.25">
      <c r="O1" s="1" t="s">
        <v>79</v>
      </c>
    </row>
    <row r="2" spans="1:18" ht="30" customHeight="1" x14ac:dyDescent="0.25">
      <c r="O2" s="65" t="s">
        <v>80</v>
      </c>
      <c r="P2" s="65"/>
    </row>
    <row r="3" spans="1:18" ht="18" customHeight="1" x14ac:dyDescent="0.25">
      <c r="O3" s="34" t="s">
        <v>96</v>
      </c>
      <c r="P3" s="34"/>
    </row>
    <row r="4" spans="1:18" ht="18.75" x14ac:dyDescent="0.25">
      <c r="A4" s="66" t="s">
        <v>98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8" x14ac:dyDescent="0.25">
      <c r="A5" s="2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 t="s">
        <v>0</v>
      </c>
    </row>
    <row r="6" spans="1:18" ht="30" customHeight="1" x14ac:dyDescent="0.25">
      <c r="A6" s="6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7" t="s">
        <v>99</v>
      </c>
    </row>
    <row r="7" spans="1:18" ht="30" customHeight="1" x14ac:dyDescent="0.25">
      <c r="A7" s="8"/>
      <c r="B7" s="9" t="s">
        <v>15</v>
      </c>
      <c r="C7" s="10"/>
      <c r="D7" s="11">
        <f>D8+D63+D11+D44+D61+D36+D28+D80</f>
        <v>45675.26</v>
      </c>
      <c r="E7" s="11">
        <f t="shared" ref="E7:P7" si="0">E8+E63+E11+E44+E61+E36+E28+E80</f>
        <v>40838.454000000005</v>
      </c>
      <c r="F7" s="11">
        <f t="shared" si="0"/>
        <v>31470.999</v>
      </c>
      <c r="G7" s="11">
        <f t="shared" si="0"/>
        <v>25709.386999999999</v>
      </c>
      <c r="H7" s="11">
        <f t="shared" si="0"/>
        <v>6570.56</v>
      </c>
      <c r="I7" s="11">
        <f t="shared" si="0"/>
        <v>4293.9479999999985</v>
      </c>
      <c r="J7" s="11">
        <f t="shared" si="0"/>
        <v>3866.8260000000005</v>
      </c>
      <c r="K7" s="11">
        <f t="shared" si="0"/>
        <v>3861.7340000000004</v>
      </c>
      <c r="L7" s="11">
        <f t="shared" si="0"/>
        <v>4070.5970000000007</v>
      </c>
      <c r="M7" s="11">
        <f t="shared" si="0"/>
        <v>12722.923000000001</v>
      </c>
      <c r="N7" s="11">
        <f t="shared" si="0"/>
        <v>29129.153999999995</v>
      </c>
      <c r="O7" s="11">
        <f t="shared" si="0"/>
        <v>39300.509999999995</v>
      </c>
      <c r="P7" s="11">
        <f t="shared" si="0"/>
        <v>247510.35199999998</v>
      </c>
    </row>
    <row r="8" spans="1:18" ht="15" customHeight="1" x14ac:dyDescent="0.25">
      <c r="A8" s="12" t="s">
        <v>16</v>
      </c>
      <c r="B8" s="35" t="s">
        <v>17</v>
      </c>
      <c r="C8" s="35"/>
      <c r="D8" s="36">
        <f>SUM(D9:D10)</f>
        <v>15802.473</v>
      </c>
      <c r="E8" s="36">
        <f t="shared" ref="E8:O8" si="1">SUM(E9:E10)</f>
        <v>14102.192000000001</v>
      </c>
      <c r="F8" s="36">
        <f t="shared" si="1"/>
        <v>10914.517</v>
      </c>
      <c r="G8" s="36">
        <f t="shared" si="1"/>
        <v>9004.18</v>
      </c>
      <c r="H8" s="36">
        <f t="shared" si="1"/>
        <v>5411.3159999999998</v>
      </c>
      <c r="I8" s="36">
        <f t="shared" si="1"/>
        <v>3246.4169999999995</v>
      </c>
      <c r="J8" s="36">
        <f t="shared" si="1"/>
        <v>2926.9310000000005</v>
      </c>
      <c r="K8" s="36">
        <f t="shared" si="1"/>
        <v>2925.2359999999999</v>
      </c>
      <c r="L8" s="36">
        <f t="shared" si="1"/>
        <v>3119.4440000000004</v>
      </c>
      <c r="M8" s="36">
        <f t="shared" si="1"/>
        <v>6984.2650000000003</v>
      </c>
      <c r="N8" s="36">
        <f t="shared" si="1"/>
        <v>11436.781999999997</v>
      </c>
      <c r="O8" s="36">
        <f t="shared" si="1"/>
        <v>14403.483999999999</v>
      </c>
      <c r="P8" s="36">
        <f>SUM(P9:P10)</f>
        <v>100277.23699999999</v>
      </c>
      <c r="Q8" s="1"/>
    </row>
    <row r="9" spans="1:18" ht="15" customHeight="1" x14ac:dyDescent="0.25">
      <c r="A9" s="13" t="s">
        <v>18</v>
      </c>
      <c r="B9" s="37" t="s">
        <v>19</v>
      </c>
      <c r="C9" s="38" t="s">
        <v>20</v>
      </c>
      <c r="D9" s="39">
        <v>15530.293</v>
      </c>
      <c r="E9" s="39">
        <v>14071.789000000001</v>
      </c>
      <c r="F9" s="39">
        <v>10832.681</v>
      </c>
      <c r="G9" s="40">
        <v>8614.6350000000002</v>
      </c>
      <c r="H9" s="40">
        <v>3371.2719999999999</v>
      </c>
      <c r="I9" s="40">
        <v>2973.7949999999996</v>
      </c>
      <c r="J9" s="40">
        <v>2768.8610000000003</v>
      </c>
      <c r="K9" s="40">
        <v>2814.9960000000001</v>
      </c>
      <c r="L9" s="40">
        <v>2877.0950000000003</v>
      </c>
      <c r="M9" s="40">
        <v>6746.7660000000005</v>
      </c>
      <c r="N9" s="40">
        <v>10933.998999999998</v>
      </c>
      <c r="O9" s="40">
        <v>13364.537999999999</v>
      </c>
      <c r="P9" s="40">
        <f>SUM(D9:O9)</f>
        <v>94900.72</v>
      </c>
      <c r="R9" s="1"/>
    </row>
    <row r="10" spans="1:18" ht="15" customHeight="1" x14ac:dyDescent="0.25">
      <c r="A10" s="13" t="s">
        <v>21</v>
      </c>
      <c r="B10" s="37" t="s">
        <v>22</v>
      </c>
      <c r="C10" s="38" t="s">
        <v>20</v>
      </c>
      <c r="D10" s="39">
        <v>272.17999999999995</v>
      </c>
      <c r="E10" s="39">
        <v>30.403000000000002</v>
      </c>
      <c r="F10" s="39">
        <v>81.835999999999999</v>
      </c>
      <c r="G10" s="40">
        <v>389.54499999999996</v>
      </c>
      <c r="H10" s="40">
        <v>2040.0440000000001</v>
      </c>
      <c r="I10" s="40">
        <v>272.62200000000001</v>
      </c>
      <c r="J10" s="40">
        <v>158.07</v>
      </c>
      <c r="K10" s="40">
        <v>110.24</v>
      </c>
      <c r="L10" s="40">
        <v>242.34899999999999</v>
      </c>
      <c r="M10" s="40">
        <v>237.499</v>
      </c>
      <c r="N10" s="40">
        <v>502.78300000000002</v>
      </c>
      <c r="O10" s="40">
        <v>1038.9459999999999</v>
      </c>
      <c r="P10" s="40">
        <f>SUM(D10:O10)</f>
        <v>5376.5169999999998</v>
      </c>
      <c r="Q10" s="1"/>
      <c r="R10" s="1"/>
    </row>
    <row r="11" spans="1:18" ht="15" customHeight="1" x14ac:dyDescent="0.25">
      <c r="A11" s="12" t="s">
        <v>23</v>
      </c>
      <c r="B11" s="35" t="s">
        <v>97</v>
      </c>
      <c r="C11" s="35"/>
      <c r="D11" s="36">
        <f>D12+D20</f>
        <v>688.93299999999999</v>
      </c>
      <c r="E11" s="36">
        <f t="shared" ref="E11:O11" si="2">E12+E20</f>
        <v>651.49000000000012</v>
      </c>
      <c r="F11" s="36">
        <f t="shared" si="2"/>
        <v>561.01699999999994</v>
      </c>
      <c r="G11" s="36">
        <f t="shared" si="2"/>
        <v>414.673</v>
      </c>
      <c r="H11" s="36">
        <f t="shared" si="2"/>
        <v>153.45099999999999</v>
      </c>
      <c r="I11" s="36">
        <f t="shared" si="2"/>
        <v>111.16199999999999</v>
      </c>
      <c r="J11" s="36">
        <f t="shared" si="2"/>
        <v>27</v>
      </c>
      <c r="K11" s="36">
        <f t="shared" si="2"/>
        <v>27</v>
      </c>
      <c r="L11" s="36">
        <f t="shared" si="2"/>
        <v>27</v>
      </c>
      <c r="M11" s="36">
        <f t="shared" si="2"/>
        <v>130</v>
      </c>
      <c r="N11" s="36">
        <f t="shared" si="2"/>
        <v>405.82899999999995</v>
      </c>
      <c r="O11" s="36">
        <f t="shared" si="2"/>
        <v>555</v>
      </c>
      <c r="P11" s="36">
        <f>SUM(D11:O11)</f>
        <v>3752.5550000000003</v>
      </c>
      <c r="Q11" s="1"/>
      <c r="R11" s="1"/>
    </row>
    <row r="12" spans="1:18" ht="15" customHeight="1" x14ac:dyDescent="0.25">
      <c r="A12" s="14"/>
      <c r="B12" s="41" t="s">
        <v>24</v>
      </c>
      <c r="C12" s="41"/>
      <c r="D12" s="42">
        <f>SUM(D13:D19)</f>
        <v>0</v>
      </c>
      <c r="E12" s="42">
        <f t="shared" ref="E12:P12" si="3">SUM(E13:E19)</f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0</v>
      </c>
      <c r="M12" s="42">
        <f t="shared" si="3"/>
        <v>0</v>
      </c>
      <c r="N12" s="42">
        <f t="shared" si="3"/>
        <v>0</v>
      </c>
      <c r="O12" s="42">
        <f t="shared" si="3"/>
        <v>0</v>
      </c>
      <c r="P12" s="42">
        <f t="shared" si="3"/>
        <v>0</v>
      </c>
      <c r="Q12" s="1"/>
      <c r="R12" s="1"/>
    </row>
    <row r="13" spans="1:18" ht="15" customHeight="1" x14ac:dyDescent="0.25">
      <c r="A13" s="15"/>
      <c r="B13" s="43" t="s">
        <v>72</v>
      </c>
      <c r="C13" s="38" t="s">
        <v>25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1"/>
      <c r="R13" s="1"/>
    </row>
    <row r="14" spans="1:18" ht="15" customHeight="1" x14ac:dyDescent="0.25">
      <c r="A14" s="16"/>
      <c r="B14" s="43" t="s">
        <v>73</v>
      </c>
      <c r="C14" s="38" t="s">
        <v>26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1"/>
      <c r="R14" s="1"/>
    </row>
    <row r="15" spans="1:18" ht="15" customHeight="1" x14ac:dyDescent="0.25">
      <c r="A15" s="13"/>
      <c r="B15" s="43" t="s">
        <v>74</v>
      </c>
      <c r="C15" s="38" t="s">
        <v>27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1"/>
      <c r="R15" s="1"/>
    </row>
    <row r="16" spans="1:18" ht="15" customHeight="1" x14ac:dyDescent="0.25">
      <c r="A16" s="13"/>
      <c r="B16" s="43" t="s">
        <v>75</v>
      </c>
      <c r="C16" s="38" t="s">
        <v>28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1"/>
      <c r="R16" s="1"/>
    </row>
    <row r="17" spans="1:18" ht="15" customHeight="1" x14ac:dyDescent="0.25">
      <c r="A17" s="13"/>
      <c r="B17" s="43" t="s">
        <v>76</v>
      </c>
      <c r="C17" s="38" t="s">
        <v>29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1"/>
      <c r="R17" s="1"/>
    </row>
    <row r="18" spans="1:18" ht="15" customHeight="1" x14ac:dyDescent="0.25">
      <c r="A18" s="13"/>
      <c r="B18" s="43" t="s">
        <v>77</v>
      </c>
      <c r="C18" s="38" t="s">
        <v>30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1"/>
      <c r="R18" s="1"/>
    </row>
    <row r="19" spans="1:18" ht="15" customHeight="1" x14ac:dyDescent="0.25">
      <c r="A19" s="13"/>
      <c r="B19" s="43" t="s">
        <v>78</v>
      </c>
      <c r="C19" s="38" t="s">
        <v>31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1"/>
      <c r="R19" s="1"/>
    </row>
    <row r="20" spans="1:18" ht="15" customHeight="1" x14ac:dyDescent="0.25">
      <c r="A20" s="17"/>
      <c r="B20" s="44" t="s">
        <v>32</v>
      </c>
      <c r="C20" s="44"/>
      <c r="D20" s="45">
        <f>SUM(D21:D27)</f>
        <v>688.93299999999999</v>
      </c>
      <c r="E20" s="45">
        <f t="shared" ref="E20:O20" si="4">SUM(E21:E27)</f>
        <v>651.49000000000012</v>
      </c>
      <c r="F20" s="45">
        <f t="shared" si="4"/>
        <v>561.01699999999994</v>
      </c>
      <c r="G20" s="45">
        <f t="shared" si="4"/>
        <v>414.673</v>
      </c>
      <c r="H20" s="45">
        <f t="shared" si="4"/>
        <v>153.45099999999999</v>
      </c>
      <c r="I20" s="45">
        <f t="shared" si="4"/>
        <v>111.16199999999999</v>
      </c>
      <c r="J20" s="45">
        <f t="shared" si="4"/>
        <v>27</v>
      </c>
      <c r="K20" s="45">
        <f t="shared" si="4"/>
        <v>27</v>
      </c>
      <c r="L20" s="45">
        <f t="shared" si="4"/>
        <v>27</v>
      </c>
      <c r="M20" s="45">
        <f t="shared" si="4"/>
        <v>130</v>
      </c>
      <c r="N20" s="45">
        <f t="shared" si="4"/>
        <v>405.82899999999995</v>
      </c>
      <c r="O20" s="45">
        <f t="shared" si="4"/>
        <v>555</v>
      </c>
      <c r="P20" s="45">
        <f>SUM(P21:P27)</f>
        <v>3752.5550000000003</v>
      </c>
      <c r="Q20" s="1"/>
      <c r="R20" s="1"/>
    </row>
    <row r="21" spans="1:18" ht="15" customHeight="1" x14ac:dyDescent="0.25">
      <c r="A21" s="13" t="s">
        <v>33</v>
      </c>
      <c r="B21" s="43" t="s">
        <v>72</v>
      </c>
      <c r="C21" s="38" t="s">
        <v>25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1"/>
      <c r="R21" s="1"/>
    </row>
    <row r="22" spans="1:18" ht="15" customHeight="1" x14ac:dyDescent="0.25">
      <c r="A22" s="13" t="s">
        <v>34</v>
      </c>
      <c r="B22" s="43" t="s">
        <v>73</v>
      </c>
      <c r="C22" s="38" t="s">
        <v>26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1"/>
      <c r="R22" s="1"/>
    </row>
    <row r="23" spans="1:18" ht="15" customHeight="1" x14ac:dyDescent="0.25">
      <c r="A23" s="13" t="s">
        <v>35</v>
      </c>
      <c r="B23" s="43" t="s">
        <v>74</v>
      </c>
      <c r="C23" s="38" t="s">
        <v>27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f>SUM(C23:O23)</f>
        <v>0</v>
      </c>
      <c r="Q23" s="1"/>
      <c r="R23" s="1"/>
    </row>
    <row r="24" spans="1:18" ht="15" customHeight="1" x14ac:dyDescent="0.25">
      <c r="A24" s="13" t="s">
        <v>36</v>
      </c>
      <c r="B24" s="43" t="s">
        <v>75</v>
      </c>
      <c r="C24" s="38" t="s">
        <v>28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f t="shared" ref="P24:P27" si="5">SUM(C24:O24)</f>
        <v>0</v>
      </c>
      <c r="Q24" s="1"/>
      <c r="R24" s="1"/>
    </row>
    <row r="25" spans="1:18" ht="15" customHeight="1" x14ac:dyDescent="0.25">
      <c r="A25" s="13" t="s">
        <v>37</v>
      </c>
      <c r="B25" s="43" t="s">
        <v>76</v>
      </c>
      <c r="C25" s="38" t="s">
        <v>29</v>
      </c>
      <c r="D25" s="39">
        <v>596.00300000000004</v>
      </c>
      <c r="E25" s="39">
        <v>555.63200000000006</v>
      </c>
      <c r="F25" s="39">
        <v>490.19600000000003</v>
      </c>
      <c r="G25" s="39">
        <v>356.93099999999998</v>
      </c>
      <c r="H25" s="39">
        <v>146.339</v>
      </c>
      <c r="I25" s="39">
        <v>95.346999999999994</v>
      </c>
      <c r="J25" s="39">
        <v>7</v>
      </c>
      <c r="K25" s="39">
        <v>7</v>
      </c>
      <c r="L25" s="39">
        <v>7</v>
      </c>
      <c r="M25" s="39">
        <v>100</v>
      </c>
      <c r="N25" s="39">
        <v>314.255</v>
      </c>
      <c r="O25" s="39">
        <v>420</v>
      </c>
      <c r="P25" s="39">
        <f t="shared" si="5"/>
        <v>3095.7030000000004</v>
      </c>
      <c r="Q25" s="1"/>
      <c r="R25" s="1"/>
    </row>
    <row r="26" spans="1:18" ht="15" customHeight="1" x14ac:dyDescent="0.25">
      <c r="A26" s="13" t="s">
        <v>38</v>
      </c>
      <c r="B26" s="43" t="s">
        <v>77</v>
      </c>
      <c r="C26" s="38" t="s">
        <v>30</v>
      </c>
      <c r="D26" s="39">
        <v>80.863</v>
      </c>
      <c r="E26" s="39">
        <v>83.825999999999993</v>
      </c>
      <c r="F26" s="39">
        <v>61.613</v>
      </c>
      <c r="G26" s="39">
        <v>50.665999999999997</v>
      </c>
      <c r="H26" s="39">
        <v>3.6110000000000002</v>
      </c>
      <c r="I26" s="39">
        <v>14.83</v>
      </c>
      <c r="J26" s="39">
        <v>18.5</v>
      </c>
      <c r="K26" s="39">
        <v>18.5</v>
      </c>
      <c r="L26" s="39">
        <v>18.5</v>
      </c>
      <c r="M26" s="39">
        <v>20</v>
      </c>
      <c r="N26" s="39">
        <v>76.352000000000004</v>
      </c>
      <c r="O26" s="39">
        <v>120</v>
      </c>
      <c r="P26" s="39">
        <f t="shared" si="5"/>
        <v>567.26099999999997</v>
      </c>
      <c r="Q26" s="1"/>
      <c r="R26" s="1"/>
    </row>
    <row r="27" spans="1:18" ht="15" customHeight="1" x14ac:dyDescent="0.25">
      <c r="A27" s="13" t="s">
        <v>39</v>
      </c>
      <c r="B27" s="43" t="s">
        <v>78</v>
      </c>
      <c r="C27" s="38" t="s">
        <v>31</v>
      </c>
      <c r="D27" s="39">
        <v>12.067</v>
      </c>
      <c r="E27" s="39">
        <v>12.032</v>
      </c>
      <c r="F27" s="39">
        <v>9.2080000000000002</v>
      </c>
      <c r="G27" s="39">
        <v>7.0759999999999996</v>
      </c>
      <c r="H27" s="39">
        <v>3.5009999999999999</v>
      </c>
      <c r="I27" s="39">
        <v>0.98499999999999999</v>
      </c>
      <c r="J27" s="39">
        <v>1.5</v>
      </c>
      <c r="K27" s="39">
        <v>1.5</v>
      </c>
      <c r="L27" s="39">
        <v>1.5</v>
      </c>
      <c r="M27" s="39">
        <v>10</v>
      </c>
      <c r="N27" s="39">
        <v>15.222</v>
      </c>
      <c r="O27" s="39">
        <v>15</v>
      </c>
      <c r="P27" s="39">
        <f t="shared" si="5"/>
        <v>89.590999999999994</v>
      </c>
      <c r="Q27" s="1"/>
      <c r="R27" s="1"/>
    </row>
    <row r="28" spans="1:18" ht="15" customHeight="1" x14ac:dyDescent="0.25">
      <c r="A28" s="18" t="s">
        <v>40</v>
      </c>
      <c r="B28" s="46" t="s">
        <v>41</v>
      </c>
      <c r="C28" s="46"/>
      <c r="D28" s="47">
        <f>SUM(D29:D35)</f>
        <v>4.5629999999999997</v>
      </c>
      <c r="E28" s="47">
        <f t="shared" ref="E28:O28" si="6">SUM(E29:E35)</f>
        <v>4.3070000000000004</v>
      </c>
      <c r="F28" s="47">
        <f t="shared" si="6"/>
        <v>4.452</v>
      </c>
      <c r="G28" s="47">
        <f t="shared" si="6"/>
        <v>4.407</v>
      </c>
      <c r="H28" s="47">
        <f t="shared" si="6"/>
        <v>4.1070000000000002</v>
      </c>
      <c r="I28" s="47">
        <f t="shared" si="6"/>
        <v>10.686999999999999</v>
      </c>
      <c r="J28" s="47">
        <f t="shared" si="6"/>
        <v>4</v>
      </c>
      <c r="K28" s="47">
        <f t="shared" si="6"/>
        <v>4.1029999999999998</v>
      </c>
      <c r="L28" s="47">
        <f t="shared" si="6"/>
        <v>4.032</v>
      </c>
      <c r="M28" s="47">
        <f t="shared" si="6"/>
        <v>5</v>
      </c>
      <c r="N28" s="47">
        <f t="shared" si="6"/>
        <v>5</v>
      </c>
      <c r="O28" s="47">
        <f t="shared" si="6"/>
        <v>5</v>
      </c>
      <c r="P28" s="47">
        <f>SUM(P29:P35)</f>
        <v>59.657999999999994</v>
      </c>
      <c r="Q28" s="1"/>
      <c r="R28" s="1"/>
    </row>
    <row r="29" spans="1:18" ht="15" customHeight="1" x14ac:dyDescent="0.25">
      <c r="A29" s="13" t="s">
        <v>42</v>
      </c>
      <c r="B29" s="43" t="s">
        <v>72</v>
      </c>
      <c r="C29" s="38" t="s">
        <v>25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1"/>
      <c r="R29" s="1"/>
    </row>
    <row r="30" spans="1:18" ht="15" customHeight="1" x14ac:dyDescent="0.25">
      <c r="A30" s="13" t="s">
        <v>43</v>
      </c>
      <c r="B30" s="43" t="s">
        <v>73</v>
      </c>
      <c r="C30" s="38" t="s">
        <v>26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1"/>
      <c r="R30" s="1"/>
    </row>
    <row r="31" spans="1:18" ht="15" customHeight="1" x14ac:dyDescent="0.25">
      <c r="A31" s="13" t="s">
        <v>44</v>
      </c>
      <c r="B31" s="43" t="s">
        <v>74</v>
      </c>
      <c r="C31" s="38" t="s">
        <v>27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f>SUM(C31:O31)</f>
        <v>0</v>
      </c>
      <c r="Q31" s="1"/>
      <c r="R31" s="1"/>
    </row>
    <row r="32" spans="1:18" ht="15" customHeight="1" x14ac:dyDescent="0.25">
      <c r="A32" s="13" t="s">
        <v>45</v>
      </c>
      <c r="B32" s="43" t="s">
        <v>75</v>
      </c>
      <c r="C32" s="38" t="s">
        <v>28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f t="shared" ref="P32:P35" si="7">SUM(C32:O32)</f>
        <v>0</v>
      </c>
      <c r="Q32" s="1"/>
      <c r="R32" s="1"/>
    </row>
    <row r="33" spans="1:18" ht="15" customHeight="1" x14ac:dyDescent="0.25">
      <c r="A33" s="13" t="s">
        <v>46</v>
      </c>
      <c r="B33" s="43" t="s">
        <v>76</v>
      </c>
      <c r="C33" s="38" t="s">
        <v>29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f t="shared" si="7"/>
        <v>0</v>
      </c>
      <c r="Q33" s="1"/>
      <c r="R33" s="1"/>
    </row>
    <row r="34" spans="1:18" ht="15" customHeight="1" x14ac:dyDescent="0.25">
      <c r="A34" s="13" t="s">
        <v>47</v>
      </c>
      <c r="B34" s="43" t="s">
        <v>77</v>
      </c>
      <c r="C34" s="38" t="s">
        <v>30</v>
      </c>
      <c r="D34" s="39">
        <v>3.6059999999999999</v>
      </c>
      <c r="E34" s="39">
        <v>3.5840000000000001</v>
      </c>
      <c r="F34" s="39">
        <v>3.6989999999999998</v>
      </c>
      <c r="G34" s="39">
        <v>3.7669999999999999</v>
      </c>
      <c r="H34" s="39">
        <v>3.2429999999999999</v>
      </c>
      <c r="I34" s="39">
        <v>9.8239999999999998</v>
      </c>
      <c r="J34" s="39">
        <v>3.5</v>
      </c>
      <c r="K34" s="39">
        <v>2.3029999999999999</v>
      </c>
      <c r="L34" s="39">
        <v>3</v>
      </c>
      <c r="M34" s="39">
        <v>4</v>
      </c>
      <c r="N34" s="39">
        <v>4</v>
      </c>
      <c r="O34" s="39">
        <v>4</v>
      </c>
      <c r="P34" s="39">
        <f t="shared" si="7"/>
        <v>48.525999999999996</v>
      </c>
      <c r="Q34" s="1"/>
      <c r="R34" s="1"/>
    </row>
    <row r="35" spans="1:18" ht="15" customHeight="1" x14ac:dyDescent="0.25">
      <c r="A35" s="13" t="s">
        <v>48</v>
      </c>
      <c r="B35" s="43" t="s">
        <v>78</v>
      </c>
      <c r="C35" s="38" t="s">
        <v>31</v>
      </c>
      <c r="D35" s="39">
        <v>0.95699999999999996</v>
      </c>
      <c r="E35" s="39">
        <v>0.72299999999999998</v>
      </c>
      <c r="F35" s="39">
        <v>0.753</v>
      </c>
      <c r="G35" s="39">
        <v>0.64</v>
      </c>
      <c r="H35" s="39">
        <v>0.86399999999999999</v>
      </c>
      <c r="I35" s="39">
        <v>0.86299999999999999</v>
      </c>
      <c r="J35" s="39">
        <v>0.5</v>
      </c>
      <c r="K35" s="39">
        <v>1.8</v>
      </c>
      <c r="L35" s="39">
        <v>1.032</v>
      </c>
      <c r="M35" s="39">
        <v>1</v>
      </c>
      <c r="N35" s="39">
        <v>1</v>
      </c>
      <c r="O35" s="39">
        <v>1</v>
      </c>
      <c r="P35" s="39">
        <f t="shared" si="7"/>
        <v>11.132</v>
      </c>
      <c r="Q35" s="1"/>
      <c r="R35" s="1"/>
    </row>
    <row r="36" spans="1:18" ht="15" customHeight="1" x14ac:dyDescent="0.25">
      <c r="A36" s="19" t="s">
        <v>49</v>
      </c>
      <c r="B36" s="46" t="s">
        <v>50</v>
      </c>
      <c r="C36" s="48"/>
      <c r="D36" s="49">
        <f>SUM(D37:D43)</f>
        <v>16.838000000000001</v>
      </c>
      <c r="E36" s="49">
        <f t="shared" ref="E36:O36" si="8">SUM(E37:E43)</f>
        <v>18.140999999999998</v>
      </c>
      <c r="F36" s="49">
        <f t="shared" si="8"/>
        <v>14.852</v>
      </c>
      <c r="G36" s="49">
        <f t="shared" si="8"/>
        <v>6.6239999999999997</v>
      </c>
      <c r="H36" s="49">
        <f t="shared" si="8"/>
        <v>2.2160000000000002</v>
      </c>
      <c r="I36" s="49">
        <f t="shared" si="8"/>
        <v>0.32099999999999995</v>
      </c>
      <c r="J36" s="49">
        <f t="shared" si="8"/>
        <v>0.4</v>
      </c>
      <c r="K36" s="49">
        <f t="shared" si="8"/>
        <v>0.4</v>
      </c>
      <c r="L36" s="49">
        <f t="shared" si="8"/>
        <v>0.4</v>
      </c>
      <c r="M36" s="49">
        <f t="shared" si="8"/>
        <v>1.571</v>
      </c>
      <c r="N36" s="49">
        <f t="shared" si="8"/>
        <v>6.5</v>
      </c>
      <c r="O36" s="49">
        <f t="shared" si="8"/>
        <v>14.045</v>
      </c>
      <c r="P36" s="49">
        <f>SUM(P37:P43)</f>
        <v>82.308000000000007</v>
      </c>
      <c r="Q36" s="1"/>
      <c r="R36" s="1"/>
    </row>
    <row r="37" spans="1:18" ht="15" customHeight="1" x14ac:dyDescent="0.25">
      <c r="A37" s="13" t="s">
        <v>51</v>
      </c>
      <c r="B37" s="43" t="s">
        <v>72</v>
      </c>
      <c r="C37" s="38" t="s">
        <v>25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1"/>
      <c r="R37" s="1"/>
    </row>
    <row r="38" spans="1:18" ht="15" customHeight="1" x14ac:dyDescent="0.25">
      <c r="A38" s="13" t="s">
        <v>52</v>
      </c>
      <c r="B38" s="43" t="s">
        <v>73</v>
      </c>
      <c r="C38" s="38" t="s">
        <v>26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1"/>
      <c r="R38" s="1"/>
    </row>
    <row r="39" spans="1:18" ht="15" customHeight="1" x14ac:dyDescent="0.25">
      <c r="A39" s="13" t="s">
        <v>53</v>
      </c>
      <c r="B39" s="43" t="s">
        <v>74</v>
      </c>
      <c r="C39" s="38" t="s">
        <v>27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f>SUM(C39:O39)</f>
        <v>0</v>
      </c>
      <c r="Q39" s="1"/>
      <c r="R39" s="1"/>
    </row>
    <row r="40" spans="1:18" ht="15" customHeight="1" x14ac:dyDescent="0.25">
      <c r="A40" s="13" t="s">
        <v>54</v>
      </c>
      <c r="B40" s="43" t="s">
        <v>75</v>
      </c>
      <c r="C40" s="38" t="s">
        <v>28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f t="shared" ref="P40:P43" si="9">SUM(C40:O40)</f>
        <v>0</v>
      </c>
      <c r="Q40" s="1"/>
      <c r="R40" s="1"/>
    </row>
    <row r="41" spans="1:18" ht="15" customHeight="1" x14ac:dyDescent="0.25">
      <c r="A41" s="13" t="s">
        <v>55</v>
      </c>
      <c r="B41" s="43" t="s">
        <v>76</v>
      </c>
      <c r="C41" s="38" t="s">
        <v>29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f t="shared" si="9"/>
        <v>0</v>
      </c>
      <c r="Q41" s="1"/>
      <c r="R41" s="1"/>
    </row>
    <row r="42" spans="1:18" ht="15" customHeight="1" x14ac:dyDescent="0.25">
      <c r="A42" s="13" t="s">
        <v>56</v>
      </c>
      <c r="B42" s="43" t="s">
        <v>77</v>
      </c>
      <c r="C42" s="38" t="s">
        <v>30</v>
      </c>
      <c r="D42" s="39">
        <v>12.731999999999999</v>
      </c>
      <c r="E42" s="39">
        <v>9.1159999999999997</v>
      </c>
      <c r="F42" s="39">
        <v>11.762</v>
      </c>
      <c r="G42" s="39">
        <v>4.3869999999999996</v>
      </c>
      <c r="H42" s="39">
        <v>1.5449999999999999</v>
      </c>
      <c r="I42" s="39">
        <v>0.14599999999999999</v>
      </c>
      <c r="J42" s="39">
        <v>0.2</v>
      </c>
      <c r="K42" s="39">
        <v>0.2</v>
      </c>
      <c r="L42" s="39">
        <v>0.2</v>
      </c>
      <c r="M42" s="39">
        <v>1.071</v>
      </c>
      <c r="N42" s="39">
        <v>4</v>
      </c>
      <c r="O42" s="39">
        <v>8.5</v>
      </c>
      <c r="P42" s="39">
        <f t="shared" si="9"/>
        <v>53.859000000000009</v>
      </c>
      <c r="Q42" s="1"/>
      <c r="R42" s="1"/>
    </row>
    <row r="43" spans="1:18" ht="15" customHeight="1" x14ac:dyDescent="0.25">
      <c r="A43" s="13" t="s">
        <v>57</v>
      </c>
      <c r="B43" s="43" t="s">
        <v>78</v>
      </c>
      <c r="C43" s="38" t="s">
        <v>31</v>
      </c>
      <c r="D43" s="39">
        <v>4.1059999999999999</v>
      </c>
      <c r="E43" s="39">
        <v>9.0250000000000004</v>
      </c>
      <c r="F43" s="39">
        <v>3.09</v>
      </c>
      <c r="G43" s="39">
        <v>2.2370000000000001</v>
      </c>
      <c r="H43" s="39">
        <v>0.67100000000000004</v>
      </c>
      <c r="I43" s="39">
        <v>0.17499999999999999</v>
      </c>
      <c r="J43" s="39">
        <v>0.2</v>
      </c>
      <c r="K43" s="39">
        <v>0.2</v>
      </c>
      <c r="L43" s="39">
        <v>0.2</v>
      </c>
      <c r="M43" s="39">
        <v>0.5</v>
      </c>
      <c r="N43" s="39">
        <v>2.5</v>
      </c>
      <c r="O43" s="39">
        <v>5.5449999999999999</v>
      </c>
      <c r="P43" s="39">
        <f t="shared" si="9"/>
        <v>28.448999999999998</v>
      </c>
      <c r="Q43" s="1"/>
      <c r="R43" s="1"/>
    </row>
    <row r="44" spans="1:18" ht="15" customHeight="1" x14ac:dyDescent="0.25">
      <c r="A44" s="18" t="s">
        <v>58</v>
      </c>
      <c r="B44" s="50" t="s">
        <v>81</v>
      </c>
      <c r="C44" s="48"/>
      <c r="D44" s="49">
        <f>D45+D53</f>
        <v>26792.536</v>
      </c>
      <c r="E44" s="49">
        <f t="shared" ref="E44:P44" si="10">E45+E53</f>
        <v>23919.175999999999</v>
      </c>
      <c r="F44" s="49">
        <f t="shared" si="10"/>
        <v>18235.953999999998</v>
      </c>
      <c r="G44" s="49">
        <f t="shared" si="10"/>
        <v>15045.976999999999</v>
      </c>
      <c r="H44" s="49">
        <f t="shared" si="10"/>
        <v>156.279</v>
      </c>
      <c r="I44" s="49">
        <f t="shared" si="10"/>
        <v>79.923000000000002</v>
      </c>
      <c r="J44" s="49">
        <f t="shared" si="10"/>
        <v>85.284999999999997</v>
      </c>
      <c r="K44" s="49">
        <f t="shared" si="10"/>
        <v>81.442999999999998</v>
      </c>
      <c r="L44" s="49">
        <f t="shared" si="10"/>
        <v>94.158000000000001</v>
      </c>
      <c r="M44" s="49">
        <f t="shared" si="10"/>
        <v>4695.3770000000004</v>
      </c>
      <c r="N44" s="49">
        <f t="shared" si="10"/>
        <v>15638.583999999999</v>
      </c>
      <c r="O44" s="49">
        <f t="shared" si="10"/>
        <v>22146.798999999999</v>
      </c>
      <c r="P44" s="49">
        <f t="shared" si="10"/>
        <v>126971.49100000001</v>
      </c>
      <c r="Q44" s="1"/>
      <c r="R44" s="1"/>
    </row>
    <row r="45" spans="1:18" ht="15" customHeight="1" x14ac:dyDescent="0.25">
      <c r="A45" s="14"/>
      <c r="B45" s="41" t="s">
        <v>24</v>
      </c>
      <c r="C45" s="51"/>
      <c r="D45" s="52">
        <f>SUM(D46:D52)</f>
        <v>0</v>
      </c>
      <c r="E45" s="52">
        <f t="shared" ref="E45:P45" si="11">SUM(E46:E52)</f>
        <v>0</v>
      </c>
      <c r="F45" s="52">
        <f t="shared" si="11"/>
        <v>0</v>
      </c>
      <c r="G45" s="52">
        <f t="shared" si="11"/>
        <v>0</v>
      </c>
      <c r="H45" s="52">
        <f t="shared" si="11"/>
        <v>0</v>
      </c>
      <c r="I45" s="52">
        <f t="shared" si="11"/>
        <v>0</v>
      </c>
      <c r="J45" s="52">
        <f t="shared" si="11"/>
        <v>0</v>
      </c>
      <c r="K45" s="52">
        <f t="shared" si="11"/>
        <v>0</v>
      </c>
      <c r="L45" s="52">
        <f t="shared" si="11"/>
        <v>0</v>
      </c>
      <c r="M45" s="52">
        <f t="shared" si="11"/>
        <v>0</v>
      </c>
      <c r="N45" s="52">
        <f t="shared" si="11"/>
        <v>0</v>
      </c>
      <c r="O45" s="52">
        <f t="shared" si="11"/>
        <v>0</v>
      </c>
      <c r="P45" s="52">
        <f t="shared" si="11"/>
        <v>0</v>
      </c>
      <c r="Q45" s="1"/>
      <c r="R45" s="1"/>
    </row>
    <row r="46" spans="1:18" ht="15" customHeight="1" x14ac:dyDescent="0.25">
      <c r="A46" s="20"/>
      <c r="B46" s="53" t="s">
        <v>72</v>
      </c>
      <c r="C46" s="38" t="s">
        <v>25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1"/>
      <c r="R46" s="1"/>
    </row>
    <row r="47" spans="1:18" ht="15" customHeight="1" x14ac:dyDescent="0.25">
      <c r="A47" s="16"/>
      <c r="B47" s="53" t="s">
        <v>73</v>
      </c>
      <c r="C47" s="38" t="s">
        <v>26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1"/>
      <c r="R47" s="1"/>
    </row>
    <row r="48" spans="1:18" ht="15" customHeight="1" x14ac:dyDescent="0.25">
      <c r="A48" s="13"/>
      <c r="B48" s="43" t="s">
        <v>74</v>
      </c>
      <c r="C48" s="38" t="s">
        <v>27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1"/>
      <c r="R48" s="1"/>
    </row>
    <row r="49" spans="1:18" ht="15" customHeight="1" x14ac:dyDescent="0.25">
      <c r="A49" s="13"/>
      <c r="B49" s="43" t="s">
        <v>75</v>
      </c>
      <c r="C49" s="38" t="s">
        <v>28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1"/>
      <c r="R49" s="1"/>
    </row>
    <row r="50" spans="1:18" ht="15" customHeight="1" x14ac:dyDescent="0.25">
      <c r="A50" s="13"/>
      <c r="B50" s="43" t="s">
        <v>76</v>
      </c>
      <c r="C50" s="38" t="s">
        <v>29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1"/>
      <c r="R50" s="1"/>
    </row>
    <row r="51" spans="1:18" ht="15" customHeight="1" x14ac:dyDescent="0.25">
      <c r="A51" s="13"/>
      <c r="B51" s="43" t="s">
        <v>77</v>
      </c>
      <c r="C51" s="38" t="s">
        <v>30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1"/>
      <c r="R51" s="1"/>
    </row>
    <row r="52" spans="1:18" ht="15" customHeight="1" x14ac:dyDescent="0.25">
      <c r="A52" s="13"/>
      <c r="B52" s="43" t="s">
        <v>78</v>
      </c>
      <c r="C52" s="38" t="s">
        <v>31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1"/>
      <c r="R52" s="1"/>
    </row>
    <row r="53" spans="1:18" ht="15" customHeight="1" x14ac:dyDescent="0.25">
      <c r="A53" s="21"/>
      <c r="B53" s="54" t="s">
        <v>32</v>
      </c>
      <c r="C53" s="55"/>
      <c r="D53" s="56">
        <f>SUM(D54:D60)</f>
        <v>26792.536</v>
      </c>
      <c r="E53" s="56">
        <f t="shared" ref="E53:P53" si="12">SUM(E54:E60)</f>
        <v>23919.175999999999</v>
      </c>
      <c r="F53" s="56">
        <f t="shared" si="12"/>
        <v>18235.953999999998</v>
      </c>
      <c r="G53" s="56">
        <f t="shared" si="12"/>
        <v>15045.976999999999</v>
      </c>
      <c r="H53" s="56">
        <f t="shared" si="12"/>
        <v>156.279</v>
      </c>
      <c r="I53" s="56">
        <f t="shared" si="12"/>
        <v>79.923000000000002</v>
      </c>
      <c r="J53" s="56">
        <f t="shared" si="12"/>
        <v>85.284999999999997</v>
      </c>
      <c r="K53" s="56">
        <f t="shared" si="12"/>
        <v>81.442999999999998</v>
      </c>
      <c r="L53" s="56">
        <f t="shared" si="12"/>
        <v>94.158000000000001</v>
      </c>
      <c r="M53" s="56">
        <f t="shared" si="12"/>
        <v>4695.3770000000004</v>
      </c>
      <c r="N53" s="56">
        <f t="shared" si="12"/>
        <v>15638.583999999999</v>
      </c>
      <c r="O53" s="56">
        <f t="shared" si="12"/>
        <v>22146.798999999999</v>
      </c>
      <c r="P53" s="56">
        <f t="shared" si="12"/>
        <v>126971.49100000001</v>
      </c>
      <c r="Q53" s="1"/>
      <c r="R53" s="1"/>
    </row>
    <row r="54" spans="1:18" ht="15" customHeight="1" x14ac:dyDescent="0.25">
      <c r="A54" s="13" t="s">
        <v>59</v>
      </c>
      <c r="B54" s="43" t="s">
        <v>72</v>
      </c>
      <c r="C54" s="38" t="s">
        <v>25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1"/>
      <c r="R54" s="1"/>
    </row>
    <row r="55" spans="1:18" ht="15" customHeight="1" x14ac:dyDescent="0.25">
      <c r="A55" s="13" t="s">
        <v>60</v>
      </c>
      <c r="B55" s="43" t="s">
        <v>73</v>
      </c>
      <c r="C55" s="38" t="s">
        <v>26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1"/>
      <c r="R55" s="1"/>
    </row>
    <row r="56" spans="1:18" ht="15" customHeight="1" x14ac:dyDescent="0.25">
      <c r="A56" s="13" t="s">
        <v>61</v>
      </c>
      <c r="B56" s="43" t="s">
        <v>74</v>
      </c>
      <c r="C56" s="38" t="s">
        <v>27</v>
      </c>
      <c r="D56" s="39">
        <v>12600.094000000001</v>
      </c>
      <c r="E56" s="39">
        <v>11176.058000000001</v>
      </c>
      <c r="F56" s="39">
        <v>8664.3820000000014</v>
      </c>
      <c r="G56" s="39">
        <v>7373.2660000000005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2335.5030000000002</v>
      </c>
      <c r="N56" s="39">
        <v>5109.62</v>
      </c>
      <c r="O56" s="39">
        <v>9799.9830000000002</v>
      </c>
      <c r="P56" s="39">
        <f>SUM(C56:O56)</f>
        <v>57058.906000000003</v>
      </c>
      <c r="Q56" s="1"/>
      <c r="R56" s="1"/>
    </row>
    <row r="57" spans="1:18" ht="15" customHeight="1" x14ac:dyDescent="0.25">
      <c r="A57" s="13" t="s">
        <v>62</v>
      </c>
      <c r="B57" s="43" t="s">
        <v>75</v>
      </c>
      <c r="C57" s="38" t="s">
        <v>28</v>
      </c>
      <c r="D57" s="39">
        <v>8762.9120000000003</v>
      </c>
      <c r="E57" s="39">
        <v>7760.6019999999999</v>
      </c>
      <c r="F57" s="39">
        <v>5737.4059999999999</v>
      </c>
      <c r="G57" s="39">
        <v>4595.5390000000007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1294.2470000000001</v>
      </c>
      <c r="N57" s="39">
        <v>6863.2539999999999</v>
      </c>
      <c r="O57" s="39">
        <v>7006.6659999999993</v>
      </c>
      <c r="P57" s="39">
        <f t="shared" ref="P57:P60" si="13">SUM(C57:O57)</f>
        <v>42020.625999999997</v>
      </c>
      <c r="Q57" s="1"/>
      <c r="R57" s="1"/>
    </row>
    <row r="58" spans="1:18" ht="15" customHeight="1" x14ac:dyDescent="0.25">
      <c r="A58" s="13" t="s">
        <v>63</v>
      </c>
      <c r="B58" s="43" t="s">
        <v>76</v>
      </c>
      <c r="C58" s="38" t="s">
        <v>29</v>
      </c>
      <c r="D58" s="39">
        <v>5120.6639999999998</v>
      </c>
      <c r="E58" s="39">
        <v>4701.1019999999999</v>
      </c>
      <c r="F58" s="39">
        <v>3609.194</v>
      </c>
      <c r="G58" s="39">
        <v>2899.0360000000001</v>
      </c>
      <c r="H58" s="39">
        <v>143.42599999999999</v>
      </c>
      <c r="I58" s="39">
        <v>75.238</v>
      </c>
      <c r="J58" s="39">
        <v>78.174999999999997</v>
      </c>
      <c r="K58" s="39">
        <v>74.997</v>
      </c>
      <c r="L58" s="39">
        <v>86.254000000000005</v>
      </c>
      <c r="M58" s="39">
        <v>946.048</v>
      </c>
      <c r="N58" s="39">
        <v>3506.2759999999998</v>
      </c>
      <c r="O58" s="39">
        <v>5099.4189999999999</v>
      </c>
      <c r="P58" s="39">
        <f t="shared" si="13"/>
        <v>26339.828999999998</v>
      </c>
      <c r="Q58" s="1"/>
      <c r="R58" s="1"/>
    </row>
    <row r="59" spans="1:18" ht="15" customHeight="1" x14ac:dyDescent="0.25">
      <c r="A59" s="13" t="s">
        <v>64</v>
      </c>
      <c r="B59" s="43" t="s">
        <v>77</v>
      </c>
      <c r="C59" s="38" t="s">
        <v>30</v>
      </c>
      <c r="D59" s="39">
        <v>307.017</v>
      </c>
      <c r="E59" s="39">
        <v>279.72199999999998</v>
      </c>
      <c r="F59" s="39">
        <v>223.01</v>
      </c>
      <c r="G59" s="39">
        <v>176.327</v>
      </c>
      <c r="H59" s="39">
        <v>12.853</v>
      </c>
      <c r="I59" s="39">
        <v>4.6849999999999996</v>
      </c>
      <c r="J59" s="39">
        <v>7.11</v>
      </c>
      <c r="K59" s="39">
        <v>6.4459999999999997</v>
      </c>
      <c r="L59" s="39">
        <v>7.9039999999999999</v>
      </c>
      <c r="M59" s="39">
        <v>118.92100000000001</v>
      </c>
      <c r="N59" s="39">
        <v>158.642</v>
      </c>
      <c r="O59" s="39">
        <v>239.53100000000001</v>
      </c>
      <c r="P59" s="39">
        <f t="shared" si="13"/>
        <v>1542.1680000000001</v>
      </c>
      <c r="Q59" s="1"/>
      <c r="R59" s="1"/>
    </row>
    <row r="60" spans="1:18" ht="15" customHeight="1" x14ac:dyDescent="0.25">
      <c r="A60" s="13" t="s">
        <v>65</v>
      </c>
      <c r="B60" s="43" t="s">
        <v>78</v>
      </c>
      <c r="C60" s="38" t="s">
        <v>31</v>
      </c>
      <c r="D60" s="39">
        <v>1.849</v>
      </c>
      <c r="E60" s="39">
        <v>1.6919999999999999</v>
      </c>
      <c r="F60" s="39">
        <v>1.962</v>
      </c>
      <c r="G60" s="39">
        <v>1.8089999999999999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0.65800000000000003</v>
      </c>
      <c r="N60" s="39">
        <v>0.79200000000000004</v>
      </c>
      <c r="O60" s="39">
        <v>1.2</v>
      </c>
      <c r="P60" s="39">
        <f t="shared" si="13"/>
        <v>9.9619999999999997</v>
      </c>
      <c r="Q60" s="1"/>
      <c r="R60" s="1"/>
    </row>
    <row r="61" spans="1:18" ht="28.5" customHeight="1" x14ac:dyDescent="0.25">
      <c r="A61" s="18" t="s">
        <v>82</v>
      </c>
      <c r="B61" s="50" t="s">
        <v>83</v>
      </c>
      <c r="C61" s="48"/>
      <c r="D61" s="57">
        <f>D62</f>
        <v>330.233</v>
      </c>
      <c r="E61" s="57">
        <f t="shared" ref="E61:O61" si="14">E62</f>
        <v>290.15499999999997</v>
      </c>
      <c r="F61" s="57">
        <f t="shared" si="14"/>
        <v>224.33500000000001</v>
      </c>
      <c r="G61" s="57">
        <f t="shared" si="14"/>
        <v>185.10599999999999</v>
      </c>
      <c r="H61" s="57">
        <f t="shared" si="14"/>
        <v>36.268999999999998</v>
      </c>
      <c r="I61" s="57">
        <f t="shared" si="14"/>
        <v>28.128</v>
      </c>
      <c r="J61" s="57">
        <f t="shared" si="14"/>
        <v>24</v>
      </c>
      <c r="K61" s="57">
        <f t="shared" si="14"/>
        <v>24</v>
      </c>
      <c r="L61" s="57">
        <f t="shared" si="14"/>
        <v>24</v>
      </c>
      <c r="M61" s="57">
        <f t="shared" si="14"/>
        <v>43.204999999999998</v>
      </c>
      <c r="N61" s="57">
        <f t="shared" si="14"/>
        <v>214</v>
      </c>
      <c r="O61" s="57">
        <f t="shared" si="14"/>
        <v>315</v>
      </c>
      <c r="P61" s="57">
        <f>SUM(C61:O61)</f>
        <v>1738.4309999999998</v>
      </c>
      <c r="Q61" s="1"/>
      <c r="R61" s="1"/>
    </row>
    <row r="62" spans="1:18" ht="15" customHeight="1" x14ac:dyDescent="0.25">
      <c r="A62" s="13"/>
      <c r="B62" s="43" t="s">
        <v>84</v>
      </c>
      <c r="C62" s="38" t="s">
        <v>20</v>
      </c>
      <c r="D62" s="39">
        <v>330.233</v>
      </c>
      <c r="E62" s="39">
        <v>290.15499999999997</v>
      </c>
      <c r="F62" s="39">
        <v>224.33500000000001</v>
      </c>
      <c r="G62" s="39">
        <v>185.10599999999999</v>
      </c>
      <c r="H62" s="39">
        <v>36.268999999999998</v>
      </c>
      <c r="I62" s="39">
        <v>28.128</v>
      </c>
      <c r="J62" s="39">
        <v>24</v>
      </c>
      <c r="K62" s="39">
        <v>24</v>
      </c>
      <c r="L62" s="39">
        <v>24</v>
      </c>
      <c r="M62" s="39">
        <v>43.204999999999998</v>
      </c>
      <c r="N62" s="39">
        <v>214</v>
      </c>
      <c r="O62" s="39">
        <v>315</v>
      </c>
      <c r="P62" s="39">
        <f>SUM(C62:O62)</f>
        <v>1738.4309999999998</v>
      </c>
      <c r="Q62" s="1"/>
      <c r="R62" s="1"/>
    </row>
    <row r="63" spans="1:18" ht="15" customHeight="1" x14ac:dyDescent="0.25">
      <c r="A63" s="18" t="s">
        <v>85</v>
      </c>
      <c r="B63" s="46" t="s">
        <v>66</v>
      </c>
      <c r="C63" s="48"/>
      <c r="D63" s="58">
        <f>D64+D72</f>
        <v>2018.4400000000003</v>
      </c>
      <c r="E63" s="58">
        <f t="shared" ref="E63:O63" si="15">E64+E72</f>
        <v>1834.9059999999999</v>
      </c>
      <c r="F63" s="58">
        <f t="shared" si="15"/>
        <v>1500.4739999999999</v>
      </c>
      <c r="G63" s="58">
        <f t="shared" si="15"/>
        <v>1037.078</v>
      </c>
      <c r="H63" s="58">
        <f t="shared" si="15"/>
        <v>803.04300000000001</v>
      </c>
      <c r="I63" s="58">
        <f t="shared" si="15"/>
        <v>815.24400000000003</v>
      </c>
      <c r="J63" s="58">
        <f t="shared" si="15"/>
        <v>796.16</v>
      </c>
      <c r="K63" s="58">
        <f t="shared" si="15"/>
        <v>796.50199999999995</v>
      </c>
      <c r="L63" s="58">
        <f t="shared" si="15"/>
        <v>797.26299999999992</v>
      </c>
      <c r="M63" s="58">
        <f t="shared" si="15"/>
        <v>848.50500000000011</v>
      </c>
      <c r="N63" s="58">
        <f t="shared" si="15"/>
        <v>1402.4589999999998</v>
      </c>
      <c r="O63" s="58">
        <f t="shared" si="15"/>
        <v>1826.182</v>
      </c>
      <c r="P63" s="58">
        <f>P64+P72</f>
        <v>14476.255999999999</v>
      </c>
      <c r="Q63" s="1"/>
      <c r="R63" s="1"/>
    </row>
    <row r="64" spans="1:18" ht="15" customHeight="1" x14ac:dyDescent="0.25">
      <c r="A64" s="14"/>
      <c r="B64" s="41" t="s">
        <v>24</v>
      </c>
      <c r="C64" s="41"/>
      <c r="D64" s="59">
        <f>SUM(D65:D71)</f>
        <v>2.5859999999999999</v>
      </c>
      <c r="E64" s="59">
        <f t="shared" ref="E64:O64" si="16">SUM(E65:E71)</f>
        <v>1.8279999999999998</v>
      </c>
      <c r="F64" s="59">
        <f t="shared" si="16"/>
        <v>1.782</v>
      </c>
      <c r="G64" s="59">
        <f t="shared" si="16"/>
        <v>0.54400000000000004</v>
      </c>
      <c r="H64" s="59">
        <f t="shared" si="16"/>
        <v>0.56899999999999995</v>
      </c>
      <c r="I64" s="59">
        <f t="shared" si="16"/>
        <v>0.60099999999999998</v>
      </c>
      <c r="J64" s="59">
        <f t="shared" si="16"/>
        <v>0.34499999999999997</v>
      </c>
      <c r="K64" s="59">
        <f t="shared" si="16"/>
        <v>0.37</v>
      </c>
      <c r="L64" s="59">
        <f t="shared" si="16"/>
        <v>0.33600000000000002</v>
      </c>
      <c r="M64" s="59">
        <f t="shared" si="16"/>
        <v>0.72499999999999998</v>
      </c>
      <c r="N64" s="59">
        <f t="shared" si="16"/>
        <v>2.6579999999999999</v>
      </c>
      <c r="O64" s="59">
        <f t="shared" si="16"/>
        <v>5.88</v>
      </c>
      <c r="P64" s="59">
        <f>SUM(D64:O64)</f>
        <v>18.224</v>
      </c>
      <c r="Q64" s="1"/>
      <c r="R64" s="1"/>
    </row>
    <row r="65" spans="1:18" ht="15" customHeight="1" x14ac:dyDescent="0.25">
      <c r="A65" s="13"/>
      <c r="B65" s="43" t="s">
        <v>72</v>
      </c>
      <c r="C65" s="38" t="s">
        <v>25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1"/>
      <c r="R65" s="1"/>
    </row>
    <row r="66" spans="1:18" ht="15" customHeight="1" x14ac:dyDescent="0.25">
      <c r="A66" s="13"/>
      <c r="B66" s="43" t="s">
        <v>73</v>
      </c>
      <c r="C66" s="38" t="s">
        <v>26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1"/>
      <c r="R66" s="1"/>
    </row>
    <row r="67" spans="1:18" ht="15" customHeight="1" x14ac:dyDescent="0.25">
      <c r="A67" s="13"/>
      <c r="B67" s="43" t="s">
        <v>74</v>
      </c>
      <c r="C67" s="38" t="s">
        <v>27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f>SUM(C67:O67)</f>
        <v>0</v>
      </c>
      <c r="Q67" s="1"/>
      <c r="R67" s="1"/>
    </row>
    <row r="68" spans="1:18" ht="15" customHeight="1" x14ac:dyDescent="0.25">
      <c r="A68" s="13"/>
      <c r="B68" s="43" t="s">
        <v>75</v>
      </c>
      <c r="C68" s="38" t="s">
        <v>28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f t="shared" ref="P68:P71" si="17">SUM(C68:O68)</f>
        <v>0</v>
      </c>
      <c r="Q68" s="1"/>
      <c r="R68" s="1"/>
    </row>
    <row r="69" spans="1:18" ht="15" customHeight="1" x14ac:dyDescent="0.25">
      <c r="A69" s="13"/>
      <c r="B69" s="43" t="s">
        <v>76</v>
      </c>
      <c r="C69" s="38" t="s">
        <v>29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f t="shared" si="17"/>
        <v>0</v>
      </c>
      <c r="Q69" s="1"/>
      <c r="R69" s="1"/>
    </row>
    <row r="70" spans="1:18" ht="15" customHeight="1" x14ac:dyDescent="0.25">
      <c r="A70" s="22"/>
      <c r="B70" s="43" t="s">
        <v>77</v>
      </c>
      <c r="C70" s="38" t="s">
        <v>30</v>
      </c>
      <c r="D70" s="39">
        <v>2.5859999999999999</v>
      </c>
      <c r="E70" s="39">
        <v>1.8279999999999998</v>
      </c>
      <c r="F70" s="39">
        <v>1.782</v>
      </c>
      <c r="G70" s="39">
        <v>0.54400000000000004</v>
      </c>
      <c r="H70" s="39">
        <v>0.56899999999999995</v>
      </c>
      <c r="I70" s="39">
        <v>0.60099999999999998</v>
      </c>
      <c r="J70" s="39">
        <v>0.34499999999999997</v>
      </c>
      <c r="K70" s="39">
        <v>0.37</v>
      </c>
      <c r="L70" s="39">
        <v>0.33600000000000002</v>
      </c>
      <c r="M70" s="39">
        <v>0.72499999999999998</v>
      </c>
      <c r="N70" s="39">
        <v>2.6579999999999999</v>
      </c>
      <c r="O70" s="39">
        <v>5.88</v>
      </c>
      <c r="P70" s="39">
        <f t="shared" si="17"/>
        <v>18.224</v>
      </c>
      <c r="Q70" s="1"/>
      <c r="R70" s="1"/>
    </row>
    <row r="71" spans="1:18" ht="15" customHeight="1" x14ac:dyDescent="0.25">
      <c r="A71" s="22"/>
      <c r="B71" s="43" t="s">
        <v>78</v>
      </c>
      <c r="C71" s="38" t="s">
        <v>31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f t="shared" si="17"/>
        <v>0</v>
      </c>
      <c r="Q71" s="1"/>
      <c r="R71" s="1"/>
    </row>
    <row r="72" spans="1:18" ht="15" customHeight="1" x14ac:dyDescent="0.25">
      <c r="A72" s="23"/>
      <c r="B72" s="44" t="s">
        <v>32</v>
      </c>
      <c r="C72" s="44"/>
      <c r="D72" s="56">
        <f>SUM(D73:D79)</f>
        <v>2015.8540000000003</v>
      </c>
      <c r="E72" s="56">
        <f t="shared" ref="E72:P72" si="18">SUM(E73:E79)</f>
        <v>1833.078</v>
      </c>
      <c r="F72" s="56">
        <f t="shared" si="18"/>
        <v>1498.692</v>
      </c>
      <c r="G72" s="56">
        <f t="shared" si="18"/>
        <v>1036.5339999999999</v>
      </c>
      <c r="H72" s="56">
        <f t="shared" si="18"/>
        <v>802.47400000000005</v>
      </c>
      <c r="I72" s="56">
        <f t="shared" si="18"/>
        <v>814.64300000000003</v>
      </c>
      <c r="J72" s="56">
        <f t="shared" si="18"/>
        <v>795.81499999999994</v>
      </c>
      <c r="K72" s="56">
        <f t="shared" si="18"/>
        <v>796.13199999999995</v>
      </c>
      <c r="L72" s="56">
        <f t="shared" si="18"/>
        <v>796.92699999999991</v>
      </c>
      <c r="M72" s="56">
        <f t="shared" si="18"/>
        <v>847.78000000000009</v>
      </c>
      <c r="N72" s="56">
        <f t="shared" si="18"/>
        <v>1399.8009999999999</v>
      </c>
      <c r="O72" s="56">
        <f t="shared" si="18"/>
        <v>1820.3019999999999</v>
      </c>
      <c r="P72" s="56">
        <f t="shared" si="18"/>
        <v>14458.031999999999</v>
      </c>
      <c r="Q72" s="1"/>
      <c r="R72" s="1"/>
    </row>
    <row r="73" spans="1:18" ht="15" customHeight="1" x14ac:dyDescent="0.25">
      <c r="A73" s="13" t="s">
        <v>86</v>
      </c>
      <c r="B73" s="43" t="s">
        <v>72</v>
      </c>
      <c r="C73" s="38" t="s">
        <v>25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1"/>
      <c r="R73" s="1"/>
    </row>
    <row r="74" spans="1:18" x14ac:dyDescent="0.25">
      <c r="A74" s="13" t="s">
        <v>87</v>
      </c>
      <c r="B74" s="43" t="s">
        <v>73</v>
      </c>
      <c r="C74" s="38" t="s">
        <v>26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</row>
    <row r="75" spans="1:18" x14ac:dyDescent="0.25">
      <c r="A75" s="13" t="s">
        <v>88</v>
      </c>
      <c r="B75" s="43" t="s">
        <v>74</v>
      </c>
      <c r="C75" s="38" t="s">
        <v>27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f>SUM(C75:O75)</f>
        <v>0</v>
      </c>
    </row>
    <row r="76" spans="1:18" x14ac:dyDescent="0.25">
      <c r="A76" s="13" t="s">
        <v>89</v>
      </c>
      <c r="B76" s="43" t="s">
        <v>75</v>
      </c>
      <c r="C76" s="38" t="s">
        <v>28</v>
      </c>
      <c r="D76" s="39">
        <v>348.32500000000005</v>
      </c>
      <c r="E76" s="39">
        <v>337.54399999999998</v>
      </c>
      <c r="F76" s="39">
        <v>377.21900000000005</v>
      </c>
      <c r="G76" s="39">
        <v>356.12599999999998</v>
      </c>
      <c r="H76" s="39">
        <v>462.46899999999999</v>
      </c>
      <c r="I76" s="39">
        <v>493.30399999999997</v>
      </c>
      <c r="J76" s="39">
        <v>458.49900000000002</v>
      </c>
      <c r="K76" s="39">
        <v>458.49900000000002</v>
      </c>
      <c r="L76" s="39">
        <v>458.49900000000002</v>
      </c>
      <c r="M76" s="39">
        <v>426.7</v>
      </c>
      <c r="N76" s="39">
        <v>474.56100000000004</v>
      </c>
      <c r="O76" s="39">
        <v>404.56200000000001</v>
      </c>
      <c r="P76" s="39">
        <f t="shared" ref="P76:P79" si="19">SUM(C76:O76)</f>
        <v>5056.3069999999989</v>
      </c>
    </row>
    <row r="77" spans="1:18" x14ac:dyDescent="0.25">
      <c r="A77" s="13" t="s">
        <v>90</v>
      </c>
      <c r="B77" s="43" t="s">
        <v>76</v>
      </c>
      <c r="C77" s="38" t="s">
        <v>29</v>
      </c>
      <c r="D77" s="39">
        <v>862.21400000000006</v>
      </c>
      <c r="E77" s="39">
        <v>790.51</v>
      </c>
      <c r="F77" s="39">
        <v>614.96199999999999</v>
      </c>
      <c r="G77" s="39">
        <v>435.762</v>
      </c>
      <c r="H77" s="39">
        <v>242.166</v>
      </c>
      <c r="I77" s="39">
        <v>244.505</v>
      </c>
      <c r="J77" s="39">
        <v>168.935</v>
      </c>
      <c r="K77" s="39">
        <v>168.935</v>
      </c>
      <c r="L77" s="39">
        <v>168.935</v>
      </c>
      <c r="M77" s="39">
        <v>200</v>
      </c>
      <c r="N77" s="39">
        <v>439.32299999999998</v>
      </c>
      <c r="O77" s="39">
        <v>727.74699999999996</v>
      </c>
      <c r="P77" s="39">
        <f t="shared" si="19"/>
        <v>5063.9940000000006</v>
      </c>
    </row>
    <row r="78" spans="1:18" x14ac:dyDescent="0.25">
      <c r="A78" s="13" t="s">
        <v>91</v>
      </c>
      <c r="B78" s="43" t="s">
        <v>77</v>
      </c>
      <c r="C78" s="38" t="s">
        <v>30</v>
      </c>
      <c r="D78" s="39">
        <v>545.78200000000004</v>
      </c>
      <c r="E78" s="39">
        <v>483.173</v>
      </c>
      <c r="F78" s="39">
        <v>354.63499999999999</v>
      </c>
      <c r="G78" s="39">
        <v>159.761</v>
      </c>
      <c r="H78" s="39">
        <v>63.494</v>
      </c>
      <c r="I78" s="39">
        <v>53.291000000000004</v>
      </c>
      <c r="J78" s="39">
        <v>95.754000000000005</v>
      </c>
      <c r="K78" s="39">
        <v>96.06</v>
      </c>
      <c r="L78" s="39">
        <v>96.765000000000001</v>
      </c>
      <c r="M78" s="39">
        <v>133.172</v>
      </c>
      <c r="N78" s="39">
        <v>302.94399999999996</v>
      </c>
      <c r="O78" s="39">
        <v>391.30799999999999</v>
      </c>
      <c r="P78" s="39">
        <f t="shared" si="19"/>
        <v>2776.1389999999997</v>
      </c>
    </row>
    <row r="79" spans="1:18" x14ac:dyDescent="0.25">
      <c r="A79" s="13" t="s">
        <v>92</v>
      </c>
      <c r="B79" s="43" t="s">
        <v>78</v>
      </c>
      <c r="C79" s="38" t="s">
        <v>31</v>
      </c>
      <c r="D79" s="39">
        <v>259.53299999999996</v>
      </c>
      <c r="E79" s="39">
        <v>221.851</v>
      </c>
      <c r="F79" s="39">
        <v>151.876</v>
      </c>
      <c r="G79" s="39">
        <v>84.885000000000005</v>
      </c>
      <c r="H79" s="39">
        <v>34.344999999999999</v>
      </c>
      <c r="I79" s="39">
        <v>23.542999999999999</v>
      </c>
      <c r="J79" s="39">
        <v>72.626999999999995</v>
      </c>
      <c r="K79" s="39">
        <v>72.638000000000005</v>
      </c>
      <c r="L79" s="39">
        <v>72.727999999999994</v>
      </c>
      <c r="M79" s="39">
        <v>87.908000000000001</v>
      </c>
      <c r="N79" s="39">
        <v>182.97299999999998</v>
      </c>
      <c r="O79" s="39">
        <v>296.685</v>
      </c>
      <c r="P79" s="39">
        <f t="shared" si="19"/>
        <v>1561.5919999999999</v>
      </c>
    </row>
    <row r="80" spans="1:18" x14ac:dyDescent="0.25">
      <c r="A80" s="24"/>
      <c r="B80" s="46" t="s">
        <v>67</v>
      </c>
      <c r="C80" s="46"/>
      <c r="D80" s="60">
        <f>SUM(D81:D83)</f>
        <v>21.244</v>
      </c>
      <c r="E80" s="60">
        <f t="shared" ref="E80:P80" si="20">SUM(E81:E83)</f>
        <v>18.087</v>
      </c>
      <c r="F80" s="60">
        <f t="shared" si="20"/>
        <v>15.398</v>
      </c>
      <c r="G80" s="60">
        <f t="shared" si="20"/>
        <v>11.341999999999999</v>
      </c>
      <c r="H80" s="60">
        <f t="shared" si="20"/>
        <v>3.8790000000000004</v>
      </c>
      <c r="I80" s="60">
        <f t="shared" si="20"/>
        <v>2.0659999999999998</v>
      </c>
      <c r="J80" s="60">
        <f t="shared" si="20"/>
        <v>3.0500000000000003</v>
      </c>
      <c r="K80" s="60">
        <f t="shared" si="20"/>
        <v>3.0500000000000003</v>
      </c>
      <c r="L80" s="60">
        <f t="shared" si="20"/>
        <v>4.3</v>
      </c>
      <c r="M80" s="60">
        <f t="shared" si="20"/>
        <v>15</v>
      </c>
      <c r="N80" s="60">
        <f t="shared" si="20"/>
        <v>20</v>
      </c>
      <c r="O80" s="60">
        <f t="shared" si="20"/>
        <v>35</v>
      </c>
      <c r="P80" s="60">
        <f t="shared" si="20"/>
        <v>152.416</v>
      </c>
    </row>
    <row r="81" spans="1:16" x14ac:dyDescent="0.25">
      <c r="A81" s="13"/>
      <c r="B81" s="61" t="s">
        <v>68</v>
      </c>
      <c r="C81" s="38"/>
      <c r="D81" s="39">
        <v>9.3640000000000008</v>
      </c>
      <c r="E81" s="39">
        <v>8.5060000000000002</v>
      </c>
      <c r="F81" s="39">
        <v>7.8689999999999998</v>
      </c>
      <c r="G81" s="39">
        <v>5.327</v>
      </c>
      <c r="H81" s="39">
        <v>2.6920000000000002</v>
      </c>
      <c r="I81" s="39">
        <v>1.8</v>
      </c>
      <c r="J81" s="39">
        <v>2.7</v>
      </c>
      <c r="K81" s="39">
        <v>2.7</v>
      </c>
      <c r="L81" s="39">
        <v>3.9449999999999998</v>
      </c>
      <c r="M81" s="39">
        <v>10</v>
      </c>
      <c r="N81" s="39">
        <v>12</v>
      </c>
      <c r="O81" s="39">
        <v>18</v>
      </c>
      <c r="P81" s="39">
        <f>SUM(C81:O81)</f>
        <v>84.903000000000006</v>
      </c>
    </row>
    <row r="82" spans="1:16" x14ac:dyDescent="0.25">
      <c r="A82" s="20"/>
      <c r="B82" s="61" t="s">
        <v>69</v>
      </c>
      <c r="C82" s="62"/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f t="shared" ref="P82" si="21">SUM(C82:O82)</f>
        <v>0</v>
      </c>
    </row>
    <row r="83" spans="1:16" x14ac:dyDescent="0.25">
      <c r="A83" s="13"/>
      <c r="B83" s="61" t="s">
        <v>93</v>
      </c>
      <c r="C83" s="61"/>
      <c r="D83" s="39">
        <v>11.88</v>
      </c>
      <c r="E83" s="39">
        <v>9.5809999999999995</v>
      </c>
      <c r="F83" s="39">
        <v>7.5289999999999999</v>
      </c>
      <c r="G83" s="39">
        <v>6.0149999999999997</v>
      </c>
      <c r="H83" s="39">
        <v>1.1870000000000001</v>
      </c>
      <c r="I83" s="39">
        <v>0.26600000000000001</v>
      </c>
      <c r="J83" s="39">
        <v>0.35</v>
      </c>
      <c r="K83" s="39">
        <v>0.35</v>
      </c>
      <c r="L83" s="39">
        <v>0.35499999999999998</v>
      </c>
      <c r="M83" s="39">
        <v>5</v>
      </c>
      <c r="N83" s="39">
        <v>8</v>
      </c>
      <c r="O83" s="39">
        <v>17</v>
      </c>
      <c r="P83" s="39">
        <f t="shared" ref="P83" si="22">P84</f>
        <v>67.512999999999991</v>
      </c>
    </row>
    <row r="84" spans="1:16" x14ac:dyDescent="0.25">
      <c r="A84" s="13"/>
      <c r="B84" s="61" t="s">
        <v>94</v>
      </c>
      <c r="C84" s="61"/>
      <c r="D84" s="39">
        <f>D83</f>
        <v>11.88</v>
      </c>
      <c r="E84" s="39">
        <f t="shared" ref="E84:O84" si="23">E83</f>
        <v>9.5809999999999995</v>
      </c>
      <c r="F84" s="39">
        <f t="shared" si="23"/>
        <v>7.5289999999999999</v>
      </c>
      <c r="G84" s="39">
        <f t="shared" si="23"/>
        <v>6.0149999999999997</v>
      </c>
      <c r="H84" s="39">
        <f t="shared" si="23"/>
        <v>1.1870000000000001</v>
      </c>
      <c r="I84" s="39">
        <f t="shared" si="23"/>
        <v>0.26600000000000001</v>
      </c>
      <c r="J84" s="39">
        <f t="shared" si="23"/>
        <v>0.35</v>
      </c>
      <c r="K84" s="39">
        <f t="shared" si="23"/>
        <v>0.35</v>
      </c>
      <c r="L84" s="39">
        <f t="shared" si="23"/>
        <v>0.35499999999999998</v>
      </c>
      <c r="M84" s="39">
        <f t="shared" si="23"/>
        <v>5</v>
      </c>
      <c r="N84" s="39">
        <f t="shared" si="23"/>
        <v>8</v>
      </c>
      <c r="O84" s="39">
        <f t="shared" si="23"/>
        <v>17</v>
      </c>
      <c r="P84" s="39">
        <f>SUM(C84:O84)</f>
        <v>67.512999999999991</v>
      </c>
    </row>
    <row r="85" spans="1:16" x14ac:dyDescent="0.25">
      <c r="A85" s="25"/>
      <c r="B85" s="26" t="s">
        <v>70</v>
      </c>
      <c r="C85" s="26"/>
      <c r="D85" s="27">
        <f>SUM(D87:D93)</f>
        <v>45654.015999999996</v>
      </c>
      <c r="E85" s="27">
        <f t="shared" ref="E85:O85" si="24">SUM(E87:E93)</f>
        <v>40820.367000000006</v>
      </c>
      <c r="F85" s="27">
        <f t="shared" si="24"/>
        <v>31455.601000000002</v>
      </c>
      <c r="G85" s="27">
        <f t="shared" si="24"/>
        <v>25698.045000000002</v>
      </c>
      <c r="H85" s="27">
        <f t="shared" si="24"/>
        <v>6566.6810000000005</v>
      </c>
      <c r="I85" s="27">
        <f t="shared" si="24"/>
        <v>4291.8819999999996</v>
      </c>
      <c r="J85" s="27">
        <f t="shared" si="24"/>
        <v>3863.7760000000007</v>
      </c>
      <c r="K85" s="27">
        <f t="shared" si="24"/>
        <v>3858.6840000000002</v>
      </c>
      <c r="L85" s="27">
        <f t="shared" si="24"/>
        <v>4066.2970000000005</v>
      </c>
      <c r="M85" s="27">
        <f t="shared" si="24"/>
        <v>12707.923000000001</v>
      </c>
      <c r="N85" s="27">
        <f t="shared" si="24"/>
        <v>29109.154000000002</v>
      </c>
      <c r="O85" s="27">
        <f t="shared" si="24"/>
        <v>39265.51</v>
      </c>
      <c r="P85" s="27">
        <f>SUM(D85:O85)</f>
        <v>247357.93600000007</v>
      </c>
    </row>
    <row r="86" spans="1:16" x14ac:dyDescent="0.25">
      <c r="A86" s="28"/>
      <c r="B86" s="53" t="s">
        <v>72</v>
      </c>
      <c r="C86" s="63" t="s">
        <v>25</v>
      </c>
      <c r="D86" s="64">
        <f>D13+D21+D29+D37+D46+D54+D65+D73</f>
        <v>0</v>
      </c>
      <c r="E86" s="64">
        <f t="shared" ref="E86:P86" si="25">E13+E21+E29+E37+E46+E54+E65+E73</f>
        <v>0</v>
      </c>
      <c r="F86" s="64">
        <f t="shared" si="25"/>
        <v>0</v>
      </c>
      <c r="G86" s="64">
        <f t="shared" si="25"/>
        <v>0</v>
      </c>
      <c r="H86" s="64">
        <f t="shared" si="25"/>
        <v>0</v>
      </c>
      <c r="I86" s="64">
        <f t="shared" si="25"/>
        <v>0</v>
      </c>
      <c r="J86" s="64">
        <f t="shared" si="25"/>
        <v>0</v>
      </c>
      <c r="K86" s="64">
        <f t="shared" si="25"/>
        <v>0</v>
      </c>
      <c r="L86" s="64">
        <f t="shared" si="25"/>
        <v>0</v>
      </c>
      <c r="M86" s="64">
        <f t="shared" si="25"/>
        <v>0</v>
      </c>
      <c r="N86" s="64">
        <f t="shared" si="25"/>
        <v>0</v>
      </c>
      <c r="O86" s="64">
        <f t="shared" si="25"/>
        <v>0</v>
      </c>
      <c r="P86" s="64">
        <f t="shared" si="25"/>
        <v>0</v>
      </c>
    </row>
    <row r="87" spans="1:16" x14ac:dyDescent="0.25">
      <c r="A87" s="29"/>
      <c r="B87" s="53" t="s">
        <v>73</v>
      </c>
      <c r="C87" s="63" t="s">
        <v>26</v>
      </c>
      <c r="D87" s="64">
        <f t="shared" ref="D87:P87" si="26">D14+D22+D30+D38+D47+D55+D66+D74</f>
        <v>0</v>
      </c>
      <c r="E87" s="64">
        <f t="shared" si="26"/>
        <v>0</v>
      </c>
      <c r="F87" s="64">
        <f t="shared" si="26"/>
        <v>0</v>
      </c>
      <c r="G87" s="64">
        <f t="shared" si="26"/>
        <v>0</v>
      </c>
      <c r="H87" s="64">
        <f t="shared" si="26"/>
        <v>0</v>
      </c>
      <c r="I87" s="64">
        <f t="shared" si="26"/>
        <v>0</v>
      </c>
      <c r="J87" s="64">
        <f t="shared" si="26"/>
        <v>0</v>
      </c>
      <c r="K87" s="64">
        <f t="shared" si="26"/>
        <v>0</v>
      </c>
      <c r="L87" s="64">
        <f t="shared" si="26"/>
        <v>0</v>
      </c>
      <c r="M87" s="64">
        <f t="shared" si="26"/>
        <v>0</v>
      </c>
      <c r="N87" s="64">
        <f t="shared" si="26"/>
        <v>0</v>
      </c>
      <c r="O87" s="64">
        <f t="shared" si="26"/>
        <v>0</v>
      </c>
      <c r="P87" s="64">
        <f t="shared" si="26"/>
        <v>0</v>
      </c>
    </row>
    <row r="88" spans="1:16" x14ac:dyDescent="0.25">
      <c r="A88" s="29"/>
      <c r="B88" s="53" t="s">
        <v>74</v>
      </c>
      <c r="C88" s="63" t="s">
        <v>27</v>
      </c>
      <c r="D88" s="64">
        <f>D15+D23+D31+D39+D48+D56+D67+D75</f>
        <v>12600.094000000001</v>
      </c>
      <c r="E88" s="64">
        <f t="shared" ref="E88:O88" si="27">E15+E23+E31+E39+E48+E56+E67+E75</f>
        <v>11176.058000000001</v>
      </c>
      <c r="F88" s="64">
        <f t="shared" si="27"/>
        <v>8664.3820000000014</v>
      </c>
      <c r="G88" s="64">
        <f t="shared" si="27"/>
        <v>7373.2660000000005</v>
      </c>
      <c r="H88" s="64">
        <f t="shared" si="27"/>
        <v>0</v>
      </c>
      <c r="I88" s="64">
        <f t="shared" si="27"/>
        <v>0</v>
      </c>
      <c r="J88" s="64">
        <f t="shared" si="27"/>
        <v>0</v>
      </c>
      <c r="K88" s="64">
        <f t="shared" si="27"/>
        <v>0</v>
      </c>
      <c r="L88" s="64">
        <f t="shared" si="27"/>
        <v>0</v>
      </c>
      <c r="M88" s="64">
        <f t="shared" si="27"/>
        <v>2335.5030000000002</v>
      </c>
      <c r="N88" s="64">
        <f t="shared" si="27"/>
        <v>5109.62</v>
      </c>
      <c r="O88" s="64">
        <f t="shared" si="27"/>
        <v>9799.9830000000002</v>
      </c>
      <c r="P88" s="64">
        <f>SUM(D88:O88)</f>
        <v>57058.906000000003</v>
      </c>
    </row>
    <row r="89" spans="1:16" x14ac:dyDescent="0.25">
      <c r="A89" s="29"/>
      <c r="B89" s="53" t="s">
        <v>75</v>
      </c>
      <c r="C89" s="63" t="s">
        <v>28</v>
      </c>
      <c r="D89" s="64">
        <f>D16+D24+D32+D40+D49+D57+D68+D76</f>
        <v>9111.237000000001</v>
      </c>
      <c r="E89" s="64">
        <f t="shared" ref="E89:O89" si="28">E16+E24+E32+E40+E49+E57+E68+E76</f>
        <v>8098.1459999999997</v>
      </c>
      <c r="F89" s="64">
        <f t="shared" si="28"/>
        <v>6114.625</v>
      </c>
      <c r="G89" s="64">
        <f t="shared" si="28"/>
        <v>4951.6650000000009</v>
      </c>
      <c r="H89" s="64">
        <f t="shared" si="28"/>
        <v>462.46899999999999</v>
      </c>
      <c r="I89" s="64">
        <f t="shared" si="28"/>
        <v>493.30399999999997</v>
      </c>
      <c r="J89" s="64">
        <f t="shared" si="28"/>
        <v>458.49900000000002</v>
      </c>
      <c r="K89" s="64">
        <f t="shared" si="28"/>
        <v>458.49900000000002</v>
      </c>
      <c r="L89" s="64">
        <f t="shared" si="28"/>
        <v>458.49900000000002</v>
      </c>
      <c r="M89" s="64">
        <f t="shared" si="28"/>
        <v>1720.9470000000001</v>
      </c>
      <c r="N89" s="64">
        <f t="shared" si="28"/>
        <v>7337.8149999999996</v>
      </c>
      <c r="O89" s="64">
        <f t="shared" si="28"/>
        <v>7411.2279999999992</v>
      </c>
      <c r="P89" s="64">
        <f t="shared" ref="P89:P93" si="29">SUM(D89:O89)</f>
        <v>47076.933000000005</v>
      </c>
    </row>
    <row r="90" spans="1:16" x14ac:dyDescent="0.25">
      <c r="A90" s="29"/>
      <c r="B90" s="53" t="s">
        <v>76</v>
      </c>
      <c r="C90" s="63" t="s">
        <v>29</v>
      </c>
      <c r="D90" s="64">
        <f>D17+D25+D33+D41+D50+D58+D69+D77</f>
        <v>6578.8809999999994</v>
      </c>
      <c r="E90" s="64">
        <f t="shared" ref="E90:O90" si="30">E17+E25+E33+E41+E50+E58+E69+E77</f>
        <v>6047.2440000000006</v>
      </c>
      <c r="F90" s="64">
        <f t="shared" si="30"/>
        <v>4714.3520000000008</v>
      </c>
      <c r="G90" s="64">
        <f t="shared" si="30"/>
        <v>3691.7290000000003</v>
      </c>
      <c r="H90" s="64">
        <f t="shared" si="30"/>
        <v>531.93100000000004</v>
      </c>
      <c r="I90" s="64">
        <f t="shared" si="30"/>
        <v>415.09</v>
      </c>
      <c r="J90" s="64">
        <f t="shared" si="30"/>
        <v>254.11</v>
      </c>
      <c r="K90" s="64">
        <f t="shared" si="30"/>
        <v>250.93200000000002</v>
      </c>
      <c r="L90" s="64">
        <f t="shared" si="30"/>
        <v>262.18900000000002</v>
      </c>
      <c r="M90" s="64">
        <f t="shared" si="30"/>
        <v>1246.048</v>
      </c>
      <c r="N90" s="64">
        <f t="shared" si="30"/>
        <v>4259.8540000000003</v>
      </c>
      <c r="O90" s="64">
        <f t="shared" si="30"/>
        <v>6247.1660000000002</v>
      </c>
      <c r="P90" s="64">
        <f t="shared" si="29"/>
        <v>34499.525999999998</v>
      </c>
    </row>
    <row r="91" spans="1:16" x14ac:dyDescent="0.25">
      <c r="A91" s="29"/>
      <c r="B91" s="53" t="s">
        <v>77</v>
      </c>
      <c r="C91" s="63" t="s">
        <v>30</v>
      </c>
      <c r="D91" s="64">
        <f>D18+D26+D34+D42+D51+D59+D70+D78</f>
        <v>952.58600000000001</v>
      </c>
      <c r="E91" s="64">
        <f t="shared" ref="E91:O91" si="31">E18+E26+E34+E42+E51+E59+E70+E78</f>
        <v>861.24900000000002</v>
      </c>
      <c r="F91" s="64">
        <f t="shared" si="31"/>
        <v>656.50099999999998</v>
      </c>
      <c r="G91" s="64">
        <f t="shared" si="31"/>
        <v>395.452</v>
      </c>
      <c r="H91" s="64">
        <f t="shared" si="31"/>
        <v>85.314999999999998</v>
      </c>
      <c r="I91" s="64">
        <f t="shared" si="31"/>
        <v>83.37700000000001</v>
      </c>
      <c r="J91" s="64">
        <f t="shared" si="31"/>
        <v>125.40900000000001</v>
      </c>
      <c r="K91" s="64">
        <f t="shared" si="31"/>
        <v>123.879</v>
      </c>
      <c r="L91" s="64">
        <f t="shared" si="31"/>
        <v>126.705</v>
      </c>
      <c r="M91" s="64">
        <f t="shared" si="31"/>
        <v>277.88900000000001</v>
      </c>
      <c r="N91" s="64">
        <f t="shared" si="31"/>
        <v>548.596</v>
      </c>
      <c r="O91" s="64">
        <f t="shared" si="31"/>
        <v>769.21900000000005</v>
      </c>
      <c r="P91" s="64">
        <f t="shared" si="29"/>
        <v>5006.1770000000006</v>
      </c>
    </row>
    <row r="92" spans="1:16" x14ac:dyDescent="0.25">
      <c r="A92" s="29"/>
      <c r="B92" s="53" t="s">
        <v>78</v>
      </c>
      <c r="C92" s="63" t="s">
        <v>31</v>
      </c>
      <c r="D92" s="64">
        <f>D19+D27+D35+D43+D52+D60+D71+D79</f>
        <v>278.51199999999994</v>
      </c>
      <c r="E92" s="64">
        <f t="shared" ref="E92:O92" si="32">E19+E27+E35+E43+E52+E60+E71+E79</f>
        <v>245.32300000000001</v>
      </c>
      <c r="F92" s="64">
        <f t="shared" si="32"/>
        <v>166.88900000000001</v>
      </c>
      <c r="G92" s="64">
        <f t="shared" si="32"/>
        <v>96.647000000000006</v>
      </c>
      <c r="H92" s="64">
        <f t="shared" si="32"/>
        <v>39.381</v>
      </c>
      <c r="I92" s="64">
        <f t="shared" si="32"/>
        <v>25.565999999999999</v>
      </c>
      <c r="J92" s="64">
        <f t="shared" si="32"/>
        <v>74.826999999999998</v>
      </c>
      <c r="K92" s="64">
        <f t="shared" si="32"/>
        <v>76.138000000000005</v>
      </c>
      <c r="L92" s="64">
        <f t="shared" si="32"/>
        <v>75.459999999999994</v>
      </c>
      <c r="M92" s="64">
        <f t="shared" si="32"/>
        <v>100.066</v>
      </c>
      <c r="N92" s="64">
        <f t="shared" si="32"/>
        <v>202.48699999999999</v>
      </c>
      <c r="O92" s="64">
        <f t="shared" si="32"/>
        <v>319.43</v>
      </c>
      <c r="P92" s="64">
        <f t="shared" si="29"/>
        <v>1700.7260000000001</v>
      </c>
    </row>
    <row r="93" spans="1:16" x14ac:dyDescent="0.25">
      <c r="A93" s="30"/>
      <c r="B93" s="53" t="s">
        <v>71</v>
      </c>
      <c r="C93" s="63" t="s">
        <v>20</v>
      </c>
      <c r="D93" s="64">
        <f>D8+D61</f>
        <v>16132.706</v>
      </c>
      <c r="E93" s="64">
        <f t="shared" ref="E93:O93" si="33">E8+E61</f>
        <v>14392.347000000002</v>
      </c>
      <c r="F93" s="64">
        <f t="shared" si="33"/>
        <v>11138.851999999999</v>
      </c>
      <c r="G93" s="64">
        <f t="shared" si="33"/>
        <v>9189.2860000000001</v>
      </c>
      <c r="H93" s="64">
        <f t="shared" si="33"/>
        <v>5447.585</v>
      </c>
      <c r="I93" s="64">
        <f t="shared" si="33"/>
        <v>3274.5449999999996</v>
      </c>
      <c r="J93" s="64">
        <f t="shared" si="33"/>
        <v>2950.9310000000005</v>
      </c>
      <c r="K93" s="64">
        <f t="shared" si="33"/>
        <v>2949.2359999999999</v>
      </c>
      <c r="L93" s="64">
        <f t="shared" si="33"/>
        <v>3143.4440000000004</v>
      </c>
      <c r="M93" s="64">
        <f t="shared" si="33"/>
        <v>7027.47</v>
      </c>
      <c r="N93" s="64">
        <f t="shared" si="33"/>
        <v>11650.781999999997</v>
      </c>
      <c r="O93" s="64">
        <f t="shared" si="33"/>
        <v>14718.483999999999</v>
      </c>
      <c r="P93" s="64">
        <f t="shared" si="29"/>
        <v>102015.66799999998</v>
      </c>
    </row>
    <row r="94" spans="1:16" x14ac:dyDescent="0.25">
      <c r="A94" s="25"/>
      <c r="B94" s="26" t="s">
        <v>95</v>
      </c>
      <c r="C94" s="26"/>
      <c r="D94" s="27">
        <f>SUM(D96:D102)</f>
        <v>45651.43</v>
      </c>
      <c r="E94" s="27">
        <f t="shared" ref="E94:P94" si="34">SUM(E96:E102)</f>
        <v>40818.539000000004</v>
      </c>
      <c r="F94" s="27">
        <f t="shared" si="34"/>
        <v>31453.819000000003</v>
      </c>
      <c r="G94" s="27">
        <f t="shared" si="34"/>
        <v>25697.501</v>
      </c>
      <c r="H94" s="27">
        <f t="shared" si="34"/>
        <v>6566.1120000000001</v>
      </c>
      <c r="I94" s="27">
        <f t="shared" si="34"/>
        <v>4291.2809999999999</v>
      </c>
      <c r="J94" s="27">
        <f t="shared" si="34"/>
        <v>3863.4310000000005</v>
      </c>
      <c r="K94" s="27">
        <f t="shared" si="34"/>
        <v>3858.3139999999999</v>
      </c>
      <c r="L94" s="27">
        <f t="shared" si="34"/>
        <v>4065.9610000000007</v>
      </c>
      <c r="M94" s="27">
        <f t="shared" si="34"/>
        <v>12707.198</v>
      </c>
      <c r="N94" s="27">
        <f t="shared" si="34"/>
        <v>29106.495999999999</v>
      </c>
      <c r="O94" s="27">
        <f t="shared" si="34"/>
        <v>39259.629999999997</v>
      </c>
      <c r="P94" s="27">
        <f t="shared" si="34"/>
        <v>247339.712</v>
      </c>
    </row>
    <row r="95" spans="1:16" x14ac:dyDescent="0.25">
      <c r="A95" s="31"/>
      <c r="B95" s="43" t="s">
        <v>72</v>
      </c>
      <c r="C95" s="38" t="s">
        <v>25</v>
      </c>
      <c r="D95" s="64">
        <f>D13+D21+D29+D37+D46+D54+D73</f>
        <v>0</v>
      </c>
      <c r="E95" s="64">
        <f t="shared" ref="E95:P95" si="35">E13+E21+E29+E37+E46+E54+E73</f>
        <v>0</v>
      </c>
      <c r="F95" s="64">
        <f t="shared" si="35"/>
        <v>0</v>
      </c>
      <c r="G95" s="64">
        <f t="shared" si="35"/>
        <v>0</v>
      </c>
      <c r="H95" s="64">
        <f t="shared" si="35"/>
        <v>0</v>
      </c>
      <c r="I95" s="64">
        <f t="shared" si="35"/>
        <v>0</v>
      </c>
      <c r="J95" s="64">
        <f t="shared" si="35"/>
        <v>0</v>
      </c>
      <c r="K95" s="64">
        <f t="shared" si="35"/>
        <v>0</v>
      </c>
      <c r="L95" s="64">
        <f t="shared" si="35"/>
        <v>0</v>
      </c>
      <c r="M95" s="64">
        <f t="shared" si="35"/>
        <v>0</v>
      </c>
      <c r="N95" s="64">
        <f t="shared" si="35"/>
        <v>0</v>
      </c>
      <c r="O95" s="64">
        <f t="shared" si="35"/>
        <v>0</v>
      </c>
      <c r="P95" s="64">
        <f t="shared" si="35"/>
        <v>0</v>
      </c>
    </row>
    <row r="96" spans="1:16" x14ac:dyDescent="0.25">
      <c r="A96" s="32"/>
      <c r="B96" s="43" t="s">
        <v>73</v>
      </c>
      <c r="C96" s="38" t="s">
        <v>26</v>
      </c>
      <c r="D96" s="64">
        <f t="shared" ref="D96:P100" si="36">D14+D22+D30+D38+D47+D55+D74</f>
        <v>0</v>
      </c>
      <c r="E96" s="64">
        <f t="shared" si="36"/>
        <v>0</v>
      </c>
      <c r="F96" s="64">
        <f t="shared" si="36"/>
        <v>0</v>
      </c>
      <c r="G96" s="64">
        <f t="shared" si="36"/>
        <v>0</v>
      </c>
      <c r="H96" s="64">
        <f t="shared" si="36"/>
        <v>0</v>
      </c>
      <c r="I96" s="64">
        <f t="shared" si="36"/>
        <v>0</v>
      </c>
      <c r="J96" s="64">
        <f t="shared" si="36"/>
        <v>0</v>
      </c>
      <c r="K96" s="64">
        <f t="shared" si="36"/>
        <v>0</v>
      </c>
      <c r="L96" s="64">
        <f t="shared" si="36"/>
        <v>0</v>
      </c>
      <c r="M96" s="64">
        <f t="shared" si="36"/>
        <v>0</v>
      </c>
      <c r="N96" s="64">
        <f t="shared" si="36"/>
        <v>0</v>
      </c>
      <c r="O96" s="64">
        <f t="shared" si="36"/>
        <v>0</v>
      </c>
      <c r="P96" s="64">
        <f t="shared" si="36"/>
        <v>0</v>
      </c>
    </row>
    <row r="97" spans="1:16" x14ac:dyDescent="0.25">
      <c r="A97" s="32"/>
      <c r="B97" s="43" t="s">
        <v>74</v>
      </c>
      <c r="C97" s="38" t="s">
        <v>27</v>
      </c>
      <c r="D97" s="64">
        <f t="shared" si="36"/>
        <v>12600.094000000001</v>
      </c>
      <c r="E97" s="64">
        <f>E15+E23+E31+E39+E48+E56+E75</f>
        <v>11176.058000000001</v>
      </c>
      <c r="F97" s="64">
        <f t="shared" si="36"/>
        <v>8664.3820000000014</v>
      </c>
      <c r="G97" s="64">
        <f t="shared" si="36"/>
        <v>7373.2660000000005</v>
      </c>
      <c r="H97" s="64">
        <f t="shared" si="36"/>
        <v>0</v>
      </c>
      <c r="I97" s="64">
        <f t="shared" si="36"/>
        <v>0</v>
      </c>
      <c r="J97" s="64">
        <f t="shared" si="36"/>
        <v>0</v>
      </c>
      <c r="K97" s="64">
        <f t="shared" si="36"/>
        <v>0</v>
      </c>
      <c r="L97" s="64">
        <f t="shared" si="36"/>
        <v>0</v>
      </c>
      <c r="M97" s="64">
        <f t="shared" si="36"/>
        <v>2335.5030000000002</v>
      </c>
      <c r="N97" s="64">
        <f t="shared" si="36"/>
        <v>5109.62</v>
      </c>
      <c r="O97" s="64">
        <f t="shared" si="36"/>
        <v>9799.9830000000002</v>
      </c>
      <c r="P97" s="64">
        <f t="shared" si="36"/>
        <v>57058.906000000003</v>
      </c>
    </row>
    <row r="98" spans="1:16" x14ac:dyDescent="0.25">
      <c r="A98" s="32"/>
      <c r="B98" s="43" t="s">
        <v>75</v>
      </c>
      <c r="C98" s="38" t="s">
        <v>28</v>
      </c>
      <c r="D98" s="64">
        <f t="shared" si="36"/>
        <v>9111.237000000001</v>
      </c>
      <c r="E98" s="64">
        <f t="shared" si="36"/>
        <v>8098.1459999999997</v>
      </c>
      <c r="F98" s="64">
        <f t="shared" si="36"/>
        <v>6114.625</v>
      </c>
      <c r="G98" s="64">
        <f t="shared" si="36"/>
        <v>4951.6650000000009</v>
      </c>
      <c r="H98" s="64">
        <f t="shared" si="36"/>
        <v>462.46899999999999</v>
      </c>
      <c r="I98" s="64">
        <f t="shared" si="36"/>
        <v>493.30399999999997</v>
      </c>
      <c r="J98" s="64">
        <f t="shared" si="36"/>
        <v>458.49900000000002</v>
      </c>
      <c r="K98" s="64">
        <f t="shared" si="36"/>
        <v>458.49900000000002</v>
      </c>
      <c r="L98" s="64">
        <f t="shared" si="36"/>
        <v>458.49900000000002</v>
      </c>
      <c r="M98" s="64">
        <f t="shared" si="36"/>
        <v>1720.9470000000001</v>
      </c>
      <c r="N98" s="64">
        <f t="shared" si="36"/>
        <v>7337.8149999999996</v>
      </c>
      <c r="O98" s="64">
        <f t="shared" si="36"/>
        <v>7411.2279999999992</v>
      </c>
      <c r="P98" s="64">
        <f t="shared" si="36"/>
        <v>47076.932999999997</v>
      </c>
    </row>
    <row r="99" spans="1:16" x14ac:dyDescent="0.25">
      <c r="A99" s="32"/>
      <c r="B99" s="43" t="s">
        <v>76</v>
      </c>
      <c r="C99" s="38" t="s">
        <v>29</v>
      </c>
      <c r="D99" s="64">
        <f t="shared" si="36"/>
        <v>6578.8809999999994</v>
      </c>
      <c r="E99" s="64">
        <f t="shared" si="36"/>
        <v>6047.2440000000006</v>
      </c>
      <c r="F99" s="64">
        <f t="shared" si="36"/>
        <v>4714.3520000000008</v>
      </c>
      <c r="G99" s="64">
        <f t="shared" si="36"/>
        <v>3691.7290000000003</v>
      </c>
      <c r="H99" s="64">
        <f t="shared" si="36"/>
        <v>531.93100000000004</v>
      </c>
      <c r="I99" s="64">
        <f t="shared" si="36"/>
        <v>415.09</v>
      </c>
      <c r="J99" s="64">
        <f t="shared" si="36"/>
        <v>254.11</v>
      </c>
      <c r="K99" s="64">
        <f t="shared" si="36"/>
        <v>250.93200000000002</v>
      </c>
      <c r="L99" s="64">
        <f t="shared" si="36"/>
        <v>262.18900000000002</v>
      </c>
      <c r="M99" s="64">
        <f t="shared" si="36"/>
        <v>1246.048</v>
      </c>
      <c r="N99" s="64">
        <f t="shared" si="36"/>
        <v>4259.8540000000003</v>
      </c>
      <c r="O99" s="64">
        <f t="shared" si="36"/>
        <v>6247.1660000000002</v>
      </c>
      <c r="P99" s="64">
        <f t="shared" si="36"/>
        <v>34499.525999999998</v>
      </c>
    </row>
    <row r="100" spans="1:16" x14ac:dyDescent="0.25">
      <c r="A100" s="32"/>
      <c r="B100" s="43" t="s">
        <v>77</v>
      </c>
      <c r="C100" s="38" t="s">
        <v>30</v>
      </c>
      <c r="D100" s="64">
        <f t="shared" si="36"/>
        <v>950</v>
      </c>
      <c r="E100" s="64">
        <f t="shared" si="36"/>
        <v>859.42100000000005</v>
      </c>
      <c r="F100" s="64">
        <f t="shared" si="36"/>
        <v>654.71900000000005</v>
      </c>
      <c r="G100" s="64">
        <f t="shared" si="36"/>
        <v>394.90800000000002</v>
      </c>
      <c r="H100" s="64">
        <f t="shared" si="36"/>
        <v>84.746000000000009</v>
      </c>
      <c r="I100" s="64">
        <f t="shared" si="36"/>
        <v>82.77600000000001</v>
      </c>
      <c r="J100" s="64">
        <f t="shared" si="36"/>
        <v>125.06400000000001</v>
      </c>
      <c r="K100" s="64">
        <f t="shared" si="36"/>
        <v>123.509</v>
      </c>
      <c r="L100" s="64">
        <f t="shared" si="36"/>
        <v>126.369</v>
      </c>
      <c r="M100" s="64">
        <f t="shared" si="36"/>
        <v>277.16399999999999</v>
      </c>
      <c r="N100" s="64">
        <f t="shared" si="36"/>
        <v>545.93799999999999</v>
      </c>
      <c r="O100" s="64">
        <f t="shared" si="36"/>
        <v>763.33899999999994</v>
      </c>
      <c r="P100" s="64">
        <f t="shared" si="36"/>
        <v>4987.9529999999995</v>
      </c>
    </row>
    <row r="101" spans="1:16" x14ac:dyDescent="0.25">
      <c r="A101" s="32"/>
      <c r="B101" s="43" t="s">
        <v>78</v>
      </c>
      <c r="C101" s="38" t="s">
        <v>31</v>
      </c>
      <c r="D101" s="64">
        <f>D19+D27+D35+D43+D52+D60+D79</f>
        <v>278.51199999999994</v>
      </c>
      <c r="E101" s="64">
        <f t="shared" ref="E101:P101" si="37">E19+E27+E35+E43+E52+E60+E79</f>
        <v>245.32300000000001</v>
      </c>
      <c r="F101" s="64">
        <f t="shared" si="37"/>
        <v>166.88900000000001</v>
      </c>
      <c r="G101" s="64">
        <f t="shared" si="37"/>
        <v>96.647000000000006</v>
      </c>
      <c r="H101" s="64">
        <f t="shared" si="37"/>
        <v>39.381</v>
      </c>
      <c r="I101" s="64">
        <f t="shared" si="37"/>
        <v>25.565999999999999</v>
      </c>
      <c r="J101" s="64">
        <f t="shared" si="37"/>
        <v>74.826999999999998</v>
      </c>
      <c r="K101" s="64">
        <f t="shared" si="37"/>
        <v>76.138000000000005</v>
      </c>
      <c r="L101" s="64">
        <f t="shared" si="37"/>
        <v>75.459999999999994</v>
      </c>
      <c r="M101" s="64">
        <f t="shared" si="37"/>
        <v>100.066</v>
      </c>
      <c r="N101" s="64">
        <f t="shared" si="37"/>
        <v>202.48699999999999</v>
      </c>
      <c r="O101" s="64">
        <f t="shared" si="37"/>
        <v>319.43</v>
      </c>
      <c r="P101" s="64">
        <f t="shared" si="37"/>
        <v>1700.7259999999999</v>
      </c>
    </row>
    <row r="102" spans="1:16" x14ac:dyDescent="0.25">
      <c r="A102" s="33"/>
      <c r="B102" s="43" t="s">
        <v>71</v>
      </c>
      <c r="C102" s="38" t="s">
        <v>20</v>
      </c>
      <c r="D102" s="64">
        <f>D8+D61</f>
        <v>16132.706</v>
      </c>
      <c r="E102" s="64">
        <f t="shared" ref="E102:P102" si="38">E8+E61</f>
        <v>14392.347000000002</v>
      </c>
      <c r="F102" s="64">
        <f t="shared" si="38"/>
        <v>11138.851999999999</v>
      </c>
      <c r="G102" s="64">
        <f t="shared" si="38"/>
        <v>9189.2860000000001</v>
      </c>
      <c r="H102" s="64">
        <f t="shared" si="38"/>
        <v>5447.585</v>
      </c>
      <c r="I102" s="64">
        <f t="shared" si="38"/>
        <v>3274.5449999999996</v>
      </c>
      <c r="J102" s="64">
        <f t="shared" si="38"/>
        <v>2950.9310000000005</v>
      </c>
      <c r="K102" s="64">
        <f t="shared" si="38"/>
        <v>2949.2359999999999</v>
      </c>
      <c r="L102" s="64">
        <f t="shared" si="38"/>
        <v>3143.4440000000004</v>
      </c>
      <c r="M102" s="64">
        <f t="shared" si="38"/>
        <v>7027.47</v>
      </c>
      <c r="N102" s="64">
        <f t="shared" si="38"/>
        <v>11650.781999999997</v>
      </c>
      <c r="O102" s="64">
        <f t="shared" si="38"/>
        <v>14718.483999999999</v>
      </c>
      <c r="P102" s="64">
        <f t="shared" si="38"/>
        <v>102015.66799999999</v>
      </c>
    </row>
  </sheetData>
  <mergeCells count="2">
    <mergeCell ref="O2:P2"/>
    <mergeCell ref="A4:P4"/>
  </mergeCells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cp:lastPrinted>2021-01-12T11:21:21Z</cp:lastPrinted>
  <dcterms:created xsi:type="dcterms:W3CDTF">2019-02-13T11:48:19Z</dcterms:created>
  <dcterms:modified xsi:type="dcterms:W3CDTF">2021-01-13T06:38:41Z</dcterms:modified>
</cp:coreProperties>
</file>